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orisnik\Desktop\OTP DATOTEKE\"/>
    </mc:Choice>
  </mc:AlternateContent>
  <xr:revisionPtr revIDLastSave="0" documentId="13_ncr:1_{35CF00D1-5781-4A6C-B135-8DF5A76145F4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SAŽETAK" sheetId="8" r:id="rId1"/>
    <sheet name=" Račun prihoda i rashoda" sheetId="3" r:id="rId2"/>
    <sheet name="Rashodi prema funkcijskoj kl" sheetId="5" r:id="rId3"/>
    <sheet name="POSEBNI DIO" sheetId="7" r:id="rId4"/>
  </sheets>
  <definedNames>
    <definedName name="_xlnm.Print_Titles" localSheetId="1">' Račun prihoda i rashoda'!$31:$31</definedName>
    <definedName name="_xlnm.Print_Titles" localSheetId="3">'POSEBNI DIO'!$5:$5</definedName>
    <definedName name="_xlnm.Print_Titles" localSheetId="2">'Rashodi prema funkcijskoj kl'!$9:$9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3" i="3" l="1"/>
  <c r="G52" i="3"/>
  <c r="G53" i="3"/>
  <c r="B10" i="5"/>
  <c r="E32" i="3"/>
  <c r="E53" i="3"/>
  <c r="E52" i="3" s="1"/>
  <c r="E36" i="3"/>
  <c r="E46" i="3"/>
  <c r="E85" i="7"/>
  <c r="E11" i="3"/>
  <c r="E25" i="3"/>
  <c r="G57" i="3" l="1"/>
  <c r="G54" i="3"/>
  <c r="G47" i="3"/>
  <c r="G44" i="3"/>
  <c r="G43" i="3"/>
  <c r="G42" i="3"/>
  <c r="G41" i="3"/>
  <c r="G40" i="3"/>
  <c r="G39" i="3"/>
  <c r="G38" i="3"/>
  <c r="G37" i="3"/>
  <c r="F36" i="3"/>
  <c r="H36" i="3"/>
  <c r="G50" i="3"/>
  <c r="H49" i="3"/>
  <c r="G49" i="3" s="1"/>
  <c r="G63" i="7"/>
  <c r="G62" i="7"/>
  <c r="G60" i="7"/>
  <c r="G58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2" i="7"/>
  <c r="G31" i="7"/>
  <c r="G30" i="7"/>
  <c r="G29" i="7"/>
  <c r="G28" i="7"/>
  <c r="G27" i="7"/>
  <c r="G26" i="7"/>
  <c r="G25" i="7"/>
  <c r="G24" i="7"/>
  <c r="G21" i="7"/>
  <c r="G20" i="7"/>
  <c r="G19" i="7"/>
  <c r="G18" i="7"/>
  <c r="G17" i="7"/>
  <c r="G14" i="7"/>
  <c r="G13" i="7"/>
  <c r="G12" i="7"/>
  <c r="H16" i="7"/>
  <c r="H34" i="7"/>
  <c r="G34" i="7" s="1"/>
  <c r="G96" i="7"/>
  <c r="G95" i="7"/>
  <c r="G94" i="7"/>
  <c r="G93" i="7"/>
  <c r="G91" i="7"/>
  <c r="G90" i="7"/>
  <c r="G89" i="7"/>
  <c r="G88" i="7"/>
  <c r="G87" i="7"/>
  <c r="G86" i="7"/>
  <c r="G83" i="7"/>
  <c r="G82" i="7"/>
  <c r="G81" i="7"/>
  <c r="G79" i="7"/>
  <c r="G74" i="7"/>
  <c r="G73" i="7"/>
  <c r="G72" i="7"/>
  <c r="G69" i="7"/>
  <c r="G68" i="7"/>
  <c r="G66" i="7"/>
  <c r="H85" i="7"/>
  <c r="G85" i="7" s="1"/>
  <c r="D13" i="5"/>
  <c r="D12" i="5"/>
  <c r="H13" i="8"/>
  <c r="H10" i="8"/>
  <c r="H9" i="8"/>
  <c r="G26" i="3"/>
  <c r="G25" i="3"/>
  <c r="G24" i="3"/>
  <c r="G23" i="3"/>
  <c r="G21" i="3"/>
  <c r="G20" i="3"/>
  <c r="G18" i="3"/>
  <c r="G16" i="3"/>
  <c r="G15" i="3"/>
  <c r="G14" i="3"/>
  <c r="G12" i="3"/>
  <c r="H22" i="3"/>
  <c r="G36" i="3" l="1"/>
  <c r="I12" i="8"/>
  <c r="H12" i="8" s="1"/>
  <c r="I8" i="8"/>
  <c r="H8" i="8" s="1"/>
  <c r="E13" i="7"/>
  <c r="E12" i="7" s="1"/>
  <c r="C11" i="5"/>
  <c r="C10" i="5" s="1"/>
  <c r="F53" i="3"/>
  <c r="F52" i="3" s="1"/>
  <c r="F46" i="3"/>
  <c r="F33" i="3"/>
  <c r="F22" i="3"/>
  <c r="G22" i="3" s="1"/>
  <c r="F19" i="3"/>
  <c r="F17" i="3"/>
  <c r="G11" i="3"/>
  <c r="G11" i="8"/>
  <c r="H11" i="8" s="1"/>
  <c r="F78" i="7"/>
  <c r="F77" i="7" s="1"/>
  <c r="F76" i="7" s="1"/>
  <c r="G76" i="7" s="1"/>
  <c r="F71" i="7"/>
  <c r="F67" i="7"/>
  <c r="F61" i="7"/>
  <c r="G61" i="7" s="1"/>
  <c r="F23" i="7"/>
  <c r="F22" i="7" s="1"/>
  <c r="F16" i="7"/>
  <c r="G16" i="7" s="1"/>
  <c r="E16" i="7"/>
  <c r="E15" i="7" s="1"/>
  <c r="E23" i="7"/>
  <c r="E22" i="7" s="1"/>
  <c r="E67" i="7"/>
  <c r="E73" i="7"/>
  <c r="E72" i="7" s="1"/>
  <c r="E71" i="7" s="1"/>
  <c r="E78" i="7"/>
  <c r="E77" i="7" s="1"/>
  <c r="E76" i="7" s="1"/>
  <c r="I14" i="8" l="1"/>
  <c r="H14" i="8" s="1"/>
  <c r="E65" i="7"/>
  <c r="F15" i="7"/>
  <c r="F11" i="7" s="1"/>
  <c r="F10" i="7" s="1"/>
  <c r="E11" i="7"/>
  <c r="F65" i="7"/>
  <c r="E34" i="7"/>
  <c r="F10" i="3"/>
  <c r="F32" i="3"/>
  <c r="F9" i="7" l="1"/>
  <c r="F8" i="7" s="1"/>
  <c r="F7" i="7" s="1"/>
  <c r="E10" i="7"/>
  <c r="E9" i="7" s="1"/>
  <c r="E8" i="7" s="1"/>
  <c r="E7" i="7" s="1"/>
  <c r="E22" i="3"/>
  <c r="E15" i="3"/>
  <c r="H78" i="7" l="1"/>
  <c r="H71" i="7"/>
  <c r="H23" i="7"/>
  <c r="H22" i="7" l="1"/>
  <c r="G22" i="7" s="1"/>
  <c r="G23" i="7"/>
  <c r="H65" i="7"/>
  <c r="G65" i="7" s="1"/>
  <c r="G71" i="7"/>
  <c r="H77" i="7"/>
  <c r="G77" i="7" s="1"/>
  <c r="G78" i="7"/>
  <c r="H52" i="3"/>
  <c r="H46" i="3"/>
  <c r="H19" i="3"/>
  <c r="G19" i="3" s="1"/>
  <c r="H17" i="3"/>
  <c r="G17" i="3" s="1"/>
  <c r="H67" i="7"/>
  <c r="G67" i="7" s="1"/>
  <c r="F11" i="8"/>
  <c r="F14" i="8" s="1"/>
  <c r="H33" i="3"/>
  <c r="E33" i="3"/>
  <c r="H32" i="3" l="1"/>
  <c r="G32" i="3" s="1"/>
  <c r="G33" i="3"/>
  <c r="G46" i="3" l="1"/>
  <c r="H15" i="7" l="1"/>
  <c r="H11" i="7" l="1"/>
  <c r="G11" i="7" s="1"/>
  <c r="G15" i="7"/>
  <c r="E11" i="5"/>
  <c r="E19" i="3"/>
  <c r="E10" i="3" s="1"/>
  <c r="E10" i="5" l="1"/>
  <c r="D10" i="5" s="1"/>
  <c r="D11" i="5"/>
  <c r="H10" i="7"/>
  <c r="H10" i="3"/>
  <c r="G10" i="3" s="1"/>
  <c r="H21" i="8"/>
  <c r="H9" i="7" l="1"/>
  <c r="G10" i="7"/>
  <c r="H22" i="8"/>
  <c r="H8" i="7" l="1"/>
  <c r="G9" i="7"/>
  <c r="F37" i="8"/>
  <c r="G21" i="8"/>
  <c r="F21" i="8"/>
  <c r="H7" i="7" l="1"/>
  <c r="G7" i="7" s="1"/>
  <c r="G8" i="7"/>
  <c r="G22" i="8"/>
  <c r="G28" i="8" s="1"/>
  <c r="G29" i="8" s="1"/>
  <c r="G37" i="8"/>
  <c r="H34" i="8" s="1"/>
  <c r="H37" i="8" s="1"/>
  <c r="F22" i="8"/>
  <c r="F28" i="8" s="1"/>
  <c r="F29" i="8" s="1"/>
  <c r="H28" i="8" l="1"/>
  <c r="H29" i="8" s="1"/>
</calcChain>
</file>

<file path=xl/sharedStrings.xml><?xml version="1.0" encoding="utf-8"?>
<sst xmlns="http://schemas.openxmlformats.org/spreadsheetml/2006/main" count="345" uniqueCount="125">
  <si>
    <t>PRIHODI UKUPNO</t>
  </si>
  <si>
    <t>PRIHODI POSLOVANJA</t>
  </si>
  <si>
    <t>RASHODI UKUPNO</t>
  </si>
  <si>
    <t>RAZLIKA - VIŠAK / MANJAK</t>
  </si>
  <si>
    <t>VIŠAK / MANJAK IZ PRETHODNE(IH) GODINE KOJI ĆE SE RASPOREDITI / POKRITI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</si>
  <si>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</si>
  <si>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</si>
  <si>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</si>
  <si>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</si>
  <si>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</si>
  <si>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</si>
  <si>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</si>
  <si>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</si>
  <si>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</si>
  <si>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RASHODI POSLOVANJA</t>
  </si>
  <si>
    <t>Naziv rashoda</t>
  </si>
  <si>
    <t>Rashodi poslovanja</t>
  </si>
  <si>
    <t>Rashodi za zaposlene</t>
  </si>
  <si>
    <t>RASHODI PREMA FUNKCIJSKOJ KLASIFIKACIJI</t>
  </si>
  <si>
    <t>BROJČANA OZNAKA I NAZIV</t>
  </si>
  <si>
    <t>UKUPNI RASHODI</t>
  </si>
  <si>
    <t>II. POSEBNI DIO</t>
  </si>
  <si>
    <t>I. OPĆI DIO</t>
  </si>
  <si>
    <t>Šifra</t>
  </si>
  <si>
    <t xml:space="preserve">Naziv </t>
  </si>
  <si>
    <t>Materijalni rashodi</t>
  </si>
  <si>
    <t>A) SAŽETAK RAČUNA PRIHODA I RASHODA</t>
  </si>
  <si>
    <t>B) SAŽETAK RAČUNA FINANCIRANJA</t>
  </si>
  <si>
    <t>Pomoći iz inozemstva i od subjekata unutar općeg proračuna</t>
  </si>
  <si>
    <t>…</t>
  </si>
  <si>
    <t>Prihodi iz nadležnog proračuna i od HZZO-a temeljem ugovornih obveza</t>
  </si>
  <si>
    <t>Rashodi za nabavu proizvedene dugotrajne imovine</t>
  </si>
  <si>
    <t>4.8.</t>
  </si>
  <si>
    <t>Prihodi za posebne namjene proračunskih korisnika</t>
  </si>
  <si>
    <t>Prihodi od imovine</t>
  </si>
  <si>
    <t>3.2.</t>
  </si>
  <si>
    <t>Vlastiti prihodi PK</t>
  </si>
  <si>
    <t>Prihodi od upravnih i administrativnih pristojbi, priistojbi po posebnim propisima i naknada</t>
  </si>
  <si>
    <t>Prihodi od prodaje proizvoda i robe te pruženih usluga, prihodi od donacija te povrati po protestiranim jamstvima</t>
  </si>
  <si>
    <t>6.2.</t>
  </si>
  <si>
    <t>Donacije proračunskim korisnicima SDŽ</t>
  </si>
  <si>
    <t>1.1.</t>
  </si>
  <si>
    <t>4.4.</t>
  </si>
  <si>
    <t>Prihodi za posebne namjene - Decentralizacija</t>
  </si>
  <si>
    <t>Financijski rashodi</t>
  </si>
  <si>
    <t>09 Obrazovanje</t>
  </si>
  <si>
    <t>096 Dodatne usluge u obrazovanju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</si>
  <si>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</si>
  <si>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</si>
  <si>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</si>
  <si>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</si>
  <si>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</si>
  <si>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</si>
  <si>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</si>
  <si>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</si>
  <si>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</si>
  <si>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</si>
  <si>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</si>
  <si>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TEKUĆE GODINE</t>
  </si>
  <si>
    <t xml:space="preserve">RASHODI DJELATNOSTI </t>
  </si>
  <si>
    <t>'Prihodi za posebne namjene - Decentralizacija</t>
  </si>
  <si>
    <t>'Prihodi za posebne namjene proračunskih korisnika</t>
  </si>
  <si>
    <t xml:space="preserve">IZGRADNJA I UREĐENJE OBJEKATA TE NABAVA I ODRŽAVANJE OPREME </t>
  </si>
  <si>
    <t xml:space="preserve">Rashodi za nabavu proizvedene dugotrajne imovine </t>
  </si>
  <si>
    <t xml:space="preserve"> </t>
  </si>
  <si>
    <t>PROGRAM 4001</t>
  </si>
  <si>
    <t xml:space="preserve">RAZVOJ ODGOJNO OBRAZOVNOG SUSTAVA </t>
  </si>
  <si>
    <t xml:space="preserve">Rashodi za nabavu nefinancijske imovine </t>
  </si>
  <si>
    <t xml:space="preserve">  </t>
  </si>
  <si>
    <t xml:space="preserve">Donacije i ostali rashodi </t>
  </si>
  <si>
    <t xml:space="preserve">Glava </t>
  </si>
  <si>
    <t>Razdjel</t>
  </si>
  <si>
    <t>091 Osnovno   obrazovanje</t>
  </si>
  <si>
    <t>OSNOVNO OBRAZOVANJE</t>
  </si>
  <si>
    <t xml:space="preserve">PRIJEVOZ UČENIKA OSNOVNIH ŠKOLA </t>
  </si>
  <si>
    <t>PROGRAM 4030</t>
  </si>
  <si>
    <t xml:space="preserve">NABAVA UDŽBENIKA I DRUGIH OBRAZOVNIH MATERIJALA </t>
  </si>
  <si>
    <t>FINANCIRANJE TROŠKOVA PREHRANE ZA UČENIKE OŠ</t>
  </si>
  <si>
    <t>Tekući projekt T400110</t>
  </si>
  <si>
    <t>Tekući projekt T400111</t>
  </si>
  <si>
    <t>OPSKRBA ŠKOLSKIH USTANOVA HIGIJENSKIM POTREPŠTINAMA ZA UČENICE</t>
  </si>
  <si>
    <t>Ostali rashodi</t>
  </si>
  <si>
    <t>E - ŠKOLE</t>
  </si>
  <si>
    <t>Prihod od prodaje nefinancijske imovine PK</t>
  </si>
  <si>
    <t>7.2.</t>
  </si>
  <si>
    <t>Aktivnost A400159</t>
  </si>
  <si>
    <t>Rashodi za dodatna ulaganja na nefinan.imovini</t>
  </si>
  <si>
    <t xml:space="preserve">Prihod od prodaje proizvedene dugotrajne imovine </t>
  </si>
  <si>
    <t>Prihodi od prodaje nefinancijske imovine</t>
  </si>
  <si>
    <t>Tekući projekat T400101</t>
  </si>
  <si>
    <t xml:space="preserve">Prihodi za posebne namjene -Decentralizacija  </t>
  </si>
  <si>
    <t>Pomoći</t>
  </si>
  <si>
    <t xml:space="preserve">Donacije </t>
  </si>
  <si>
    <t>UPRAVNI ODJEL ZA PROSVJETU</t>
  </si>
  <si>
    <t>USTANOVE U OSNOVNOM ŠKOLSTVU</t>
  </si>
  <si>
    <t xml:space="preserve">Podglava </t>
  </si>
  <si>
    <t xml:space="preserve">OŠ MILAN BEGOVIĆ, VRLIKA </t>
  </si>
  <si>
    <t>Aktivnost A400104</t>
  </si>
  <si>
    <t>Aktivnost A400118</t>
  </si>
  <si>
    <t>Aktivnost A403001</t>
  </si>
  <si>
    <t>Aktivnost A403002</t>
  </si>
  <si>
    <t>Aktivnost A403004</t>
  </si>
  <si>
    <t>Plan za 2026.</t>
  </si>
  <si>
    <t>Aktivnost A400125</t>
  </si>
  <si>
    <t xml:space="preserve">KNJIŽNIČNA GRAĐA U ŠKOLSKIM KNJIŽNICAMA </t>
  </si>
  <si>
    <t xml:space="preserve">Iznos promjene </t>
  </si>
  <si>
    <t>Izvršenje 2025.</t>
  </si>
  <si>
    <t>5.0</t>
  </si>
  <si>
    <t>5.2</t>
  </si>
  <si>
    <t>5.2.</t>
  </si>
  <si>
    <t>5.0.</t>
  </si>
  <si>
    <t>Pomoći iz državnog proračuna</t>
  </si>
  <si>
    <t>'Pomoći iz državnog proračuna</t>
  </si>
  <si>
    <t xml:space="preserve">Pomoći iz državnog proračuna </t>
  </si>
  <si>
    <t>PREVENCIJA MENTALNOG ZDRAVLJA OŠ I SŠ</t>
  </si>
  <si>
    <t>Ostale pomoći</t>
  </si>
  <si>
    <t xml:space="preserve">I. IZMJENE I DOPUNE  FINANCIJSKI PLAN OŠ MILAN BEGOVIĆ, VRLIKA 
ZA 2026. GODINU </t>
  </si>
  <si>
    <t xml:space="preserve"> I. IZMJENE I DOPUNE FINANCIJSKI PLAN OŠ MILAN BEGOVIĆ, VRLIKA 
ZA 2026. GODINU </t>
  </si>
  <si>
    <t xml:space="preserve">I.IZMJENE I DOPUNE FINANCIJSKI PLAN OŠ MILAN BEGOVIĆ, VRLIKA 
ZA 2026. GODINU </t>
  </si>
  <si>
    <t>I. Rebalans 2026.</t>
  </si>
  <si>
    <t>5.1</t>
  </si>
  <si>
    <t xml:space="preserve">Školski medeni dani </t>
  </si>
  <si>
    <t xml:space="preserve">Materijalni rashodi </t>
  </si>
  <si>
    <t xml:space="preserve">Materijal i sirovine </t>
  </si>
  <si>
    <t xml:space="preserve">I. IZMJENE I DOPUNE FINANCIJSKI PLAN OŠ MILAN BEGOVIĆ, VRLIKA 
ZA 2026. GODINU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</si>
</sst>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;[Red]0.00"/>
    <numFmt numFmtId="165" formatCode="0.00_ ;[Red]\-0.00\ 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4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4" fillId="0" borderId="0"/>
    <xf numFmtId="43" fontId="18" fillId="0" borderId="0" applyFont="0" applyFill="0" applyBorder="0" applyAlignment="0" applyProtection="0"/>
    <xf numFmtId="0" fontId="2" fillId="0" borderId="0"/>
  </cellStyleXfs>
  <cellXfs count="187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8" fillId="2" borderId="3" xfId="0" quotePrefix="1" applyFont="1" applyFill="1" applyBorder="1" applyAlignment="1">
      <alignment horizontal="left" vertical="center"/>
    </xf>
    <xf numFmtId="3" fontId="4" fillId="3" borderId="1" xfId="0" quotePrefix="1" applyNumberFormat="1" applyFont="1" applyFill="1" applyBorder="1" applyAlignment="1">
      <alignment horizontal="right"/>
    </xf>
    <xf numFmtId="0" fontId="13" fillId="0" borderId="0" xfId="0" applyFont="1"/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3" fontId="8" fillId="4" borderId="1" xfId="0" quotePrefix="1" applyNumberFormat="1" applyFont="1" applyFill="1" applyBorder="1" applyAlignment="1">
      <alignment horizontal="right"/>
    </xf>
    <xf numFmtId="0" fontId="17" fillId="2" borderId="3" xfId="0" quotePrefix="1" applyFont="1" applyFill="1" applyBorder="1" applyAlignment="1">
      <alignment horizontal="left" vertical="center"/>
    </xf>
    <xf numFmtId="4" fontId="7" fillId="2" borderId="3" xfId="0" quotePrefix="1" applyNumberFormat="1" applyFont="1" applyFill="1" applyBorder="1" applyAlignment="1">
      <alignment horizontal="right" vertical="center"/>
    </xf>
    <xf numFmtId="4" fontId="7" fillId="2" borderId="3" xfId="0" applyNumberFormat="1" applyFont="1" applyFill="1" applyBorder="1" applyAlignment="1" applyProtection="1">
      <alignment horizontal="right" vertical="center" wrapText="1"/>
    </xf>
    <xf numFmtId="4" fontId="7" fillId="2" borderId="3" xfId="0" quotePrefix="1" applyNumberFormat="1" applyFont="1" applyFill="1" applyBorder="1" applyAlignment="1">
      <alignment horizontal="right" vertical="center" wrapText="1"/>
    </xf>
    <xf numFmtId="0" fontId="8" fillId="3" borderId="3" xfId="0" applyNumberFormat="1" applyFont="1" applyFill="1" applyBorder="1" applyAlignment="1" applyProtection="1">
      <alignment horizontal="left" vertical="center" wrapText="1"/>
    </xf>
    <xf numFmtId="0" fontId="8" fillId="3" borderId="3" xfId="0" applyNumberFormat="1" applyFont="1" applyFill="1" applyBorder="1" applyAlignment="1" applyProtection="1">
      <alignment vertical="center" wrapText="1"/>
    </xf>
    <xf numFmtId="4" fontId="8" fillId="3" borderId="3" xfId="0" applyNumberFormat="1" applyFont="1" applyFill="1" applyBorder="1" applyAlignment="1" applyProtection="1">
      <alignment horizontal="right" vertical="center" wrapText="1"/>
    </xf>
    <xf numFmtId="0" fontId="8" fillId="3" borderId="3" xfId="0" quotePrefix="1" applyFont="1" applyFill="1" applyBorder="1" applyAlignment="1">
      <alignment horizontal="left" vertical="center"/>
    </xf>
    <xf numFmtId="0" fontId="17" fillId="3" borderId="3" xfId="0" quotePrefix="1" applyFont="1" applyFill="1" applyBorder="1" applyAlignment="1">
      <alignment horizontal="left" vertical="center"/>
    </xf>
    <xf numFmtId="4" fontId="8" fillId="3" borderId="3" xfId="0" quotePrefix="1" applyNumberFormat="1" applyFont="1" applyFill="1" applyBorder="1" applyAlignment="1">
      <alignment horizontal="right" vertical="center"/>
    </xf>
    <xf numFmtId="4" fontId="8" fillId="3" borderId="3" xfId="0" applyNumberFormat="1" applyFont="1" applyFill="1" applyBorder="1" applyAlignment="1">
      <alignment horizontal="right"/>
    </xf>
    <xf numFmtId="0" fontId="6" fillId="3" borderId="3" xfId="0" quotePrefix="1" applyFont="1" applyFill="1" applyBorder="1" applyAlignment="1">
      <alignment horizontal="left" vertical="center"/>
    </xf>
    <xf numFmtId="0" fontId="6" fillId="3" borderId="3" xfId="0" applyNumberFormat="1" applyFont="1" applyFill="1" applyBorder="1" applyAlignment="1" applyProtection="1">
      <alignment horizontal="left" vertical="center" wrapText="1"/>
    </xf>
    <xf numFmtId="0" fontId="7" fillId="3" borderId="3" xfId="0" quotePrefix="1" applyFont="1" applyFill="1" applyBorder="1" applyAlignment="1">
      <alignment horizontal="left" vertical="center"/>
    </xf>
    <xf numFmtId="4" fontId="8" fillId="2" borderId="3" xfId="0" applyNumberFormat="1" applyFont="1" applyFill="1" applyBorder="1" applyAlignment="1" applyProtection="1">
      <alignment horizontal="right" vertical="center" wrapText="1"/>
    </xf>
    <xf numFmtId="4" fontId="6" fillId="2" borderId="3" xfId="0" applyNumberFormat="1" applyFont="1" applyFill="1" applyBorder="1" applyAlignment="1">
      <alignment horizontal="right"/>
    </xf>
    <xf numFmtId="4" fontId="7" fillId="2" borderId="3" xfId="0" applyNumberFormat="1" applyFont="1" applyFill="1" applyBorder="1" applyAlignment="1">
      <alignment horizontal="right"/>
    </xf>
    <xf numFmtId="4" fontId="17" fillId="2" borderId="3" xfId="0" applyNumberFormat="1" applyFont="1" applyFill="1" applyBorder="1" applyAlignment="1">
      <alignment horizontal="right"/>
    </xf>
    <xf numFmtId="0" fontId="8" fillId="3" borderId="3" xfId="0" quotePrefix="1" applyFont="1" applyFill="1" applyBorder="1" applyAlignment="1">
      <alignment horizontal="left" vertical="center" wrapText="1"/>
    </xf>
    <xf numFmtId="1" fontId="17" fillId="2" borderId="3" xfId="0" quotePrefix="1" applyNumberFormat="1" applyFont="1" applyFill="1" applyBorder="1" applyAlignment="1">
      <alignment horizontal="left" vertical="center"/>
    </xf>
    <xf numFmtId="2" fontId="7" fillId="2" borderId="3" xfId="0" quotePrefix="1" applyNumberFormat="1" applyFont="1" applyFill="1" applyBorder="1" applyAlignment="1">
      <alignment horizontal="right" vertical="center"/>
    </xf>
    <xf numFmtId="16" fontId="7" fillId="2" borderId="3" xfId="0" quotePrefix="1" applyNumberFormat="1" applyFont="1" applyFill="1" applyBorder="1" applyAlignment="1">
      <alignment horizontal="left" vertical="center"/>
    </xf>
    <xf numFmtId="0" fontId="8" fillId="4" borderId="3" xfId="0" applyNumberFormat="1" applyFont="1" applyFill="1" applyBorder="1" applyAlignment="1" applyProtection="1">
      <alignment horizontal="center" vertical="center" wrapText="1"/>
    </xf>
    <xf numFmtId="0" fontId="8" fillId="4" borderId="4" xfId="0" applyNumberFormat="1" applyFont="1" applyFill="1" applyBorder="1" applyAlignment="1" applyProtection="1">
      <alignment horizontal="center" vertical="center" wrapText="1"/>
    </xf>
    <xf numFmtId="4" fontId="6" fillId="2" borderId="3" xfId="0" applyNumberFormat="1" applyFont="1" applyFill="1" applyBorder="1" applyAlignment="1" applyProtection="1">
      <alignment horizontal="right" vertical="center" wrapText="1"/>
    </xf>
    <xf numFmtId="0" fontId="19" fillId="0" borderId="0" xfId="0" applyFont="1"/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3" xfId="1" applyNumberFormat="1" applyFont="1" applyFill="1" applyBorder="1" applyAlignment="1" applyProtection="1">
      <alignment horizontal="left" vertical="center" wrapText="1"/>
    </xf>
    <xf numFmtId="0" fontId="7" fillId="0" borderId="3" xfId="1" applyNumberFormat="1" applyFont="1" applyFill="1" applyBorder="1" applyAlignment="1" applyProtection="1">
      <alignment horizontal="left" vertical="center" wrapText="1"/>
    </xf>
    <xf numFmtId="0" fontId="6" fillId="0" borderId="0" xfId="0" applyFont="1"/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" fontId="8" fillId="2" borderId="4" xfId="0" applyNumberFormat="1" applyFont="1" applyFill="1" applyBorder="1" applyAlignment="1" applyProtection="1">
      <alignment horizontal="right" wrapText="1"/>
    </xf>
    <xf numFmtId="4" fontId="17" fillId="2" borderId="4" xfId="0" applyNumberFormat="1" applyFont="1" applyFill="1" applyBorder="1" applyAlignment="1" applyProtection="1">
      <alignment horizontal="righ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4" fontId="6" fillId="2" borderId="4" xfId="0" applyNumberFormat="1" applyFont="1" applyFill="1" applyBorder="1" applyAlignment="1" applyProtection="1">
      <alignment horizontal="righ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 indent="1"/>
    </xf>
    <xf numFmtId="0" fontId="6" fillId="2" borderId="2" xfId="0" applyNumberFormat="1" applyFont="1" applyFill="1" applyBorder="1" applyAlignment="1" applyProtection="1">
      <alignment horizontal="righ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 indent="1"/>
    </xf>
    <xf numFmtId="0" fontId="17" fillId="2" borderId="4" xfId="0" quotePrefix="1" applyNumberFormat="1" applyFont="1" applyFill="1" applyBorder="1" applyAlignment="1" applyProtection="1">
      <alignment horizontal="left" vertical="center" wrapText="1"/>
    </xf>
    <xf numFmtId="4" fontId="17" fillId="2" borderId="4" xfId="0" applyNumberFormat="1" applyFont="1" applyFill="1" applyBorder="1" applyAlignment="1" applyProtection="1">
      <alignment horizontal="right" wrapText="1"/>
    </xf>
    <xf numFmtId="4" fontId="8" fillId="2" borderId="4" xfId="0" applyNumberFormat="1" applyFont="1" applyFill="1" applyBorder="1" applyAlignment="1" applyProtection="1">
      <alignment horizontal="right" vertical="center" wrapText="1"/>
    </xf>
    <xf numFmtId="0" fontId="6" fillId="2" borderId="1" xfId="0" applyNumberFormat="1" applyFont="1" applyFill="1" applyBorder="1" applyAlignment="1" applyProtection="1">
      <alignment vertical="center" wrapText="1"/>
    </xf>
    <xf numFmtId="0" fontId="6" fillId="2" borderId="4" xfId="0" applyNumberFormat="1" applyFont="1" applyFill="1" applyBorder="1" applyAlignment="1" applyProtection="1">
      <alignment vertical="center" wrapText="1"/>
    </xf>
    <xf numFmtId="0" fontId="6" fillId="2" borderId="2" xfId="0" applyNumberFormat="1" applyFont="1" applyFill="1" applyBorder="1" applyAlignment="1" applyProtection="1">
      <alignment horizontal="right" vertical="center" wrapText="1"/>
    </xf>
    <xf numFmtId="4" fontId="6" fillId="2" borderId="4" xfId="0" applyNumberFormat="1" applyFont="1" applyFill="1" applyBorder="1" applyAlignment="1" applyProtection="1">
      <alignment vertical="center" wrapText="1"/>
    </xf>
    <xf numFmtId="4" fontId="17" fillId="2" borderId="4" xfId="0" applyNumberFormat="1" applyFont="1" applyFill="1" applyBorder="1" applyAlignment="1" applyProtection="1">
      <alignment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 indent="1"/>
    </xf>
    <xf numFmtId="0" fontId="21" fillId="0" borderId="0" xfId="0" applyFont="1"/>
    <xf numFmtId="0" fontId="23" fillId="0" borderId="0" xfId="0" applyFont="1"/>
    <xf numFmtId="0" fontId="24" fillId="0" borderId="0" xfId="0" applyNumberFormat="1" applyFont="1" applyFill="1" applyBorder="1" applyAlignment="1" applyProtection="1">
      <alignment horizontal="left" wrapText="1"/>
    </xf>
    <xf numFmtId="0" fontId="25" fillId="0" borderId="0" xfId="0" applyNumberFormat="1" applyFont="1" applyFill="1" applyBorder="1" applyAlignment="1" applyProtection="1">
      <alignment wrapText="1"/>
    </xf>
    <xf numFmtId="0" fontId="22" fillId="2" borderId="1" xfId="0" quotePrefix="1" applyFont="1" applyFill="1" applyBorder="1" applyAlignment="1">
      <alignment horizontal="left" wrapText="1"/>
    </xf>
    <xf numFmtId="0" fontId="22" fillId="2" borderId="2" xfId="0" quotePrefix="1" applyFont="1" applyFill="1" applyBorder="1" applyAlignment="1">
      <alignment horizontal="left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4" fontId="8" fillId="0" borderId="3" xfId="0" applyNumberFormat="1" applyFont="1" applyBorder="1" applyAlignment="1">
      <alignment horizontal="right"/>
    </xf>
    <xf numFmtId="0" fontId="8" fillId="3" borderId="1" xfId="0" applyFont="1" applyFill="1" applyBorder="1" applyAlignment="1">
      <alignment horizontal="left" vertical="center"/>
    </xf>
    <xf numFmtId="0" fontId="6" fillId="3" borderId="2" xfId="0" applyNumberFormat="1" applyFont="1" applyFill="1" applyBorder="1" applyAlignment="1" applyProtection="1">
      <alignment vertical="center"/>
    </xf>
    <xf numFmtId="4" fontId="8" fillId="3" borderId="3" xfId="0" applyNumberFormat="1" applyFont="1" applyFill="1" applyBorder="1" applyAlignment="1">
      <alignment horizontal="right" wrapText="1"/>
    </xf>
    <xf numFmtId="0" fontId="2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/>
    <xf numFmtId="0" fontId="8" fillId="0" borderId="1" xfId="0" quotePrefix="1" applyFont="1" applyBorder="1" applyAlignment="1">
      <alignment horizontal="left" wrapText="1"/>
    </xf>
    <xf numFmtId="0" fontId="8" fillId="0" borderId="2" xfId="0" quotePrefix="1" applyFont="1" applyBorder="1" applyAlignment="1">
      <alignment horizontal="left" wrapText="1"/>
    </xf>
    <xf numFmtId="0" fontId="8" fillId="0" borderId="2" xfId="0" quotePrefix="1" applyFont="1" applyBorder="1" applyAlignment="1">
      <alignment horizontal="center" wrapText="1"/>
    </xf>
    <xf numFmtId="0" fontId="8" fillId="0" borderId="2" xfId="0" quotePrefix="1" applyNumberFormat="1" applyFont="1" applyFill="1" applyBorder="1" applyAlignment="1" applyProtection="1">
      <alignment horizontal="left"/>
    </xf>
    <xf numFmtId="4" fontId="8" fillId="0" borderId="3" xfId="0" applyNumberFormat="1" applyFont="1" applyFill="1" applyBorder="1" applyAlignment="1" applyProtection="1">
      <alignment horizontal="right" wrapText="1"/>
    </xf>
    <xf numFmtId="0" fontId="16" fillId="0" borderId="0" xfId="0" quotePrefix="1" applyNumberFormat="1" applyFont="1" applyFill="1" applyBorder="1" applyAlignment="1" applyProtection="1">
      <alignment horizontal="center" vertical="center" wrapText="1"/>
    </xf>
    <xf numFmtId="0" fontId="27" fillId="0" borderId="0" xfId="0" applyFont="1" applyAlignment="1">
      <alignment wrapText="1"/>
    </xf>
    <xf numFmtId="3" fontId="8" fillId="3" borderId="1" xfId="0" quotePrefix="1" applyNumberFormat="1" applyFont="1" applyFill="1" applyBorder="1" applyAlignment="1">
      <alignment horizontal="right"/>
    </xf>
    <xf numFmtId="0" fontId="26" fillId="0" borderId="0" xfId="0" applyNumberFormat="1" applyFont="1" applyFill="1" applyBorder="1" applyAlignment="1" applyProtection="1">
      <alignment wrapText="1"/>
    </xf>
    <xf numFmtId="0" fontId="16" fillId="0" borderId="5" xfId="0" applyNumberFormat="1" applyFont="1" applyFill="1" applyBorder="1" applyAlignment="1" applyProtection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8" fillId="2" borderId="2" xfId="0" quotePrefix="1" applyFont="1" applyFill="1" applyBorder="1" applyAlignment="1">
      <alignment horizontal="center" wrapText="1"/>
    </xf>
    <xf numFmtId="0" fontId="8" fillId="2" borderId="2" xfId="0" quotePrefix="1" applyNumberFormat="1" applyFont="1" applyFill="1" applyBorder="1" applyAlignment="1" applyProtection="1">
      <alignment horizontal="left"/>
    </xf>
    <xf numFmtId="0" fontId="29" fillId="0" borderId="0" xfId="0" applyFont="1"/>
    <xf numFmtId="4" fontId="17" fillId="2" borderId="3" xfId="0" applyNumberFormat="1" applyFont="1" applyFill="1" applyBorder="1" applyAlignment="1" applyProtection="1">
      <alignment horizontal="right" wrapText="1"/>
    </xf>
    <xf numFmtId="4" fontId="7" fillId="2" borderId="3" xfId="0" applyNumberFormat="1" applyFont="1" applyFill="1" applyBorder="1" applyAlignment="1" applyProtection="1">
      <alignment horizontal="right" wrapText="1"/>
    </xf>
    <xf numFmtId="0" fontId="6" fillId="2" borderId="2" xfId="0" applyNumberFormat="1" applyFont="1" applyFill="1" applyBorder="1" applyAlignment="1" applyProtection="1">
      <alignment vertical="center" wrapText="1"/>
    </xf>
    <xf numFmtId="0" fontId="17" fillId="2" borderId="4" xfId="0" applyNumberFormat="1" applyFont="1" applyFill="1" applyBorder="1" applyAlignment="1" applyProtection="1">
      <alignment horizontal="left" vertical="center" wrapText="1"/>
    </xf>
    <xf numFmtId="0" fontId="8" fillId="2" borderId="4" xfId="0" applyNumberFormat="1" applyFont="1" applyFill="1" applyBorder="1" applyAlignment="1" applyProtection="1">
      <alignment horizontal="left" vertical="center" wrapText="1"/>
    </xf>
    <xf numFmtId="4" fontId="6" fillId="2" borderId="4" xfId="0" applyNumberFormat="1" applyFont="1" applyFill="1" applyBorder="1" applyAlignment="1" applyProtection="1">
      <alignment horizontal="right" wrapText="1"/>
    </xf>
    <xf numFmtId="0" fontId="30" fillId="0" borderId="0" xfId="0" applyNumberFormat="1" applyFont="1" applyFill="1" applyBorder="1" applyAlignment="1" applyProtection="1">
      <alignment vertical="center" wrapText="1"/>
    </xf>
    <xf numFmtId="0" fontId="22" fillId="2" borderId="3" xfId="0" applyNumberFormat="1" applyFont="1" applyFill="1" applyBorder="1" applyAlignment="1" applyProtection="1">
      <alignment horizontal="center" vertical="center" wrapText="1"/>
    </xf>
    <xf numFmtId="4" fontId="30" fillId="2" borderId="3" xfId="0" applyNumberFormat="1" applyFont="1" applyFill="1" applyBorder="1" applyAlignment="1">
      <alignment horizontal="right"/>
    </xf>
    <xf numFmtId="0" fontId="8" fillId="4" borderId="4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4" fontId="8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 applyProtection="1">
      <alignment horizontal="right" wrapText="1"/>
    </xf>
    <xf numFmtId="4" fontId="8" fillId="2" borderId="3" xfId="0" applyNumberFormat="1" applyFont="1" applyFill="1" applyBorder="1" applyAlignment="1" applyProtection="1">
      <alignment horizontal="right" wrapText="1"/>
    </xf>
    <xf numFmtId="1" fontId="6" fillId="2" borderId="4" xfId="0" applyNumberFormat="1" applyFont="1" applyFill="1" applyBorder="1" applyAlignment="1">
      <alignment horizontal="left" vertical="center" wrapText="1"/>
    </xf>
    <xf numFmtId="0" fontId="19" fillId="0" borderId="0" xfId="0" applyFont="1"/>
    <xf numFmtId="0" fontId="8" fillId="2" borderId="3" xfId="0" applyNumberFormat="1" applyFont="1" applyFill="1" applyBorder="1" applyAlignment="1" applyProtection="1">
      <alignment horizontal="center" vertical="center" wrapText="1"/>
    </xf>
    <xf numFmtId="0" fontId="21" fillId="0" borderId="0" xfId="0" applyFont="1"/>
    <xf numFmtId="1" fontId="8" fillId="2" borderId="1" xfId="0" applyNumberFormat="1" applyFont="1" applyFill="1" applyBorder="1" applyAlignment="1">
      <alignment horizontal="left" vertical="center" wrapText="1"/>
    </xf>
    <xf numFmtId="1" fontId="8" fillId="2" borderId="2" xfId="0" applyNumberFormat="1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4" fontId="8" fillId="2" borderId="4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164" fontId="8" fillId="2" borderId="4" xfId="2" applyNumberFormat="1" applyFont="1" applyFill="1" applyBorder="1" applyAlignment="1" applyProtection="1">
      <alignment horizontal="center" vertical="center" wrapText="1"/>
    </xf>
    <xf numFmtId="165" fontId="8" fillId="2" borderId="4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left" wrapText="1"/>
    </xf>
    <xf numFmtId="4" fontId="17" fillId="2" borderId="4" xfId="0" applyNumberFormat="1" applyFont="1" applyFill="1" applyBorder="1" applyAlignment="1" applyProtection="1">
      <alignment wrapText="1"/>
    </xf>
    <xf numFmtId="4" fontId="8" fillId="2" borderId="4" xfId="0" applyNumberFormat="1" applyFont="1" applyFill="1" applyBorder="1" applyAlignment="1" applyProtection="1">
      <alignment wrapText="1"/>
    </xf>
    <xf numFmtId="4" fontId="6" fillId="2" borderId="4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wrapText="1"/>
    </xf>
    <xf numFmtId="0" fontId="12" fillId="0" borderId="0" xfId="0" applyNumberFormat="1" applyFont="1" applyFill="1" applyBorder="1" applyAlignment="1" applyProtection="1">
      <alignment wrapText="1"/>
    </xf>
    <xf numFmtId="0" fontId="8" fillId="3" borderId="1" xfId="0" quotePrefix="1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27" fillId="0" borderId="0" xfId="0" applyFont="1" applyAlignment="1">
      <alignment wrapText="1"/>
    </xf>
    <xf numFmtId="0" fontId="8" fillId="4" borderId="1" xfId="0" applyNumberFormat="1" applyFont="1" applyFill="1" applyBorder="1" applyAlignment="1" applyProtection="1">
      <alignment horizontal="left" vertical="center" wrapText="1"/>
    </xf>
    <xf numFmtId="0" fontId="8" fillId="4" borderId="2" xfId="0" applyNumberFormat="1" applyFont="1" applyFill="1" applyBorder="1" applyAlignment="1" applyProtection="1">
      <alignment horizontal="left" vertical="center" wrapText="1"/>
    </xf>
    <xf numFmtId="0" fontId="8" fillId="4" borderId="4" xfId="0" applyNumberFormat="1" applyFont="1" applyFill="1" applyBorder="1" applyAlignment="1" applyProtection="1">
      <alignment horizontal="left" vertical="center" wrapText="1"/>
    </xf>
    <xf numFmtId="0" fontId="8" fillId="3" borderId="1" xfId="0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horizontal="left" vertical="center" wrapText="1"/>
    </xf>
    <xf numFmtId="0" fontId="8" fillId="3" borderId="4" xfId="0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/>
    </xf>
    <xf numFmtId="0" fontId="6" fillId="0" borderId="2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10" fillId="0" borderId="0" xfId="0" applyFont="1" applyAlignment="1">
      <alignment wrapText="1"/>
    </xf>
    <xf numFmtId="0" fontId="6" fillId="3" borderId="2" xfId="0" applyNumberFormat="1" applyFont="1" applyFill="1" applyBorder="1" applyAlignment="1" applyProtection="1">
      <alignment vertical="center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vertical="center" wrapText="1"/>
    </xf>
    <xf numFmtId="0" fontId="6" fillId="2" borderId="2" xfId="0" applyNumberFormat="1" applyFont="1" applyFill="1" applyBorder="1" applyAlignment="1" applyProtection="1">
      <alignment vertical="center"/>
    </xf>
    <xf numFmtId="0" fontId="8" fillId="2" borderId="1" xfId="0" quotePrefix="1" applyFont="1" applyFill="1" applyBorder="1" applyAlignment="1">
      <alignment horizontal="left" vertical="center"/>
    </xf>
    <xf numFmtId="0" fontId="8" fillId="2" borderId="1" xfId="0" quotePrefix="1" applyNumberFormat="1" applyFont="1" applyFill="1" applyBorder="1" applyAlignment="1" applyProtection="1">
      <alignment horizontal="left" vertical="center" wrapText="1"/>
    </xf>
    <xf numFmtId="1" fontId="8" fillId="2" borderId="1" xfId="0" applyNumberFormat="1" applyFont="1" applyFill="1" applyBorder="1" applyAlignment="1">
      <alignment horizontal="left" vertical="center" wrapText="1"/>
    </xf>
    <xf numFmtId="1" fontId="8" fillId="2" borderId="2" xfId="0" applyNumberFormat="1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left" vertical="center" wrapText="1"/>
    </xf>
    <xf numFmtId="14" fontId="17" fillId="2" borderId="1" xfId="0" applyNumberFormat="1" applyFont="1" applyFill="1" applyBorder="1" applyAlignment="1" applyProtection="1">
      <alignment horizontal="left" vertical="center" wrapText="1"/>
    </xf>
    <xf numFmtId="0" fontId="17" fillId="2" borderId="2" xfId="0" applyNumberFormat="1" applyFont="1" applyFill="1" applyBorder="1" applyAlignment="1" applyProtection="1">
      <alignment horizontal="left" vertical="center" wrapText="1"/>
    </xf>
    <xf numFmtId="0" fontId="17" fillId="2" borderId="4" xfId="0" applyNumberFormat="1" applyFont="1" applyFill="1" applyBorder="1" applyAlignment="1" applyProtection="1">
      <alignment horizontal="left" vertical="center" wrapText="1"/>
    </xf>
    <xf numFmtId="0" fontId="8" fillId="2" borderId="2" xfId="0" quotePrefix="1" applyFont="1" applyFill="1" applyBorder="1" applyAlignment="1">
      <alignment horizontal="left" vertical="center"/>
    </xf>
    <xf numFmtId="0" fontId="8" fillId="2" borderId="4" xfId="0" quotePrefix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7" fillId="2" borderId="1" xfId="0" applyNumberFormat="1" applyFont="1" applyFill="1" applyBorder="1" applyAlignment="1" applyProtection="1">
      <alignment horizontal="left" vertical="center" wrapText="1"/>
    </xf>
    <xf numFmtId="0" fontId="8" fillId="4" borderId="1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4" xfId="0" applyNumberFormat="1" applyFont="1" applyFill="1" applyBorder="1" applyAlignment="1" applyProtection="1">
      <alignment horizontal="center" vertical="center" wrapText="1"/>
    </xf>
    <xf numFmtId="43" fontId="17" fillId="2" borderId="2" xfId="0" applyNumberFormat="1" applyFont="1" applyFill="1" applyBorder="1" applyAlignment="1" applyProtection="1">
      <alignment horizontal="left" vertical="center" wrapText="1"/>
    </xf>
    <xf numFmtId="43" fontId="17" fillId="2" borderId="4" xfId="0" applyNumberFormat="1" applyFont="1" applyFill="1" applyBorder="1" applyAlignment="1" applyProtection="1">
      <alignment horizontal="left" vertical="center" wrapText="1"/>
    </xf>
    <xf numFmtId="0" fontId="8" fillId="2" borderId="2" xfId="0" applyNumberFormat="1" applyFont="1" applyFill="1" applyBorder="1" applyAlignment="1" applyProtection="1">
      <alignment horizontal="left" vertical="center" wrapText="1"/>
    </xf>
    <xf numFmtId="0" fontId="8" fillId="2" borderId="4" xfId="0" applyNumberFormat="1" applyFont="1" applyFill="1" applyBorder="1" applyAlignment="1" applyProtection="1">
      <alignment horizontal="left" vertical="center" wrapText="1"/>
    </xf>
    <xf numFmtId="4" fontId="17" fillId="2" borderId="3" xfId="0" quotePrefix="1" applyNumberFormat="1" applyFont="1" applyFill="1" applyBorder="1" applyAlignment="1">
      <alignment horizontal="right" vertical="center"/>
    </xf>
    <xf numFmtId="4" fontId="8" fillId="3" borderId="3" xfId="0" applyNumberFormat="1" applyFont="1" applyFill="1" applyBorder="1" applyAlignment="1" applyProtection="1">
      <alignment horizontal="right" wrapText="1"/>
    </xf>
    <xf numFmtId="4" fontId="28" fillId="3" borderId="3" xfId="0" applyNumberFormat="1" applyFont="1" applyFill="1" applyBorder="1"/>
    <xf numFmtId="4" fontId="19" fillId="0" borderId="3" xfId="0" applyNumberFormat="1" applyFont="1" applyBorder="1"/>
    <xf numFmtId="4" fontId="29" fillId="0" borderId="3" xfId="0" applyNumberFormat="1" applyFont="1" applyBorder="1"/>
    <xf numFmtId="4" fontId="17" fillId="3" borderId="3" xfId="0" quotePrefix="1" applyNumberFormat="1" applyFont="1" applyFill="1" applyBorder="1" applyAlignment="1">
      <alignment horizontal="right"/>
    </xf>
    <xf numFmtId="4" fontId="8" fillId="3" borderId="3" xfId="0" quotePrefix="1" applyNumberFormat="1" applyFont="1" applyFill="1" applyBorder="1" applyAlignment="1">
      <alignment horizontal="right"/>
    </xf>
  </cellXfs>
  <cellStyles count="4">
    <cellStyle name="Normalno" xfId="0" builtinId="0"/>
    <cellStyle name="Normalno 2" xfId="1" xr:uid="{00000000-0005-0000-0000-000001000000}"/>
    <cellStyle name="Obično_List4" xfId="3" xr:uid="{00000000-0005-0000-0000-000002000000}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workbookViewId="0">
      <selection activeCell="L5" sqref="L5"/>
    </sheetView>
  </sheetViews>
  <sheetFormatPr defaultRowHeight="14.4" x14ac:dyDescent="0.3"/>
  <cols>
    <col min="5" max="5" width="25.33203125" customWidth="1"/>
    <col min="6" max="6" width="18.33203125" customWidth="1"/>
    <col min="7" max="7" width="21.6640625" customWidth="1"/>
    <col min="8" max="8" width="18.77734375" customWidth="1"/>
    <col min="9" max="9" width="20.6640625" customWidth="1"/>
  </cols>
  <sheetData>
    <row r="1" spans="1:11" ht="42" customHeight="1" x14ac:dyDescent="0.3">
      <c r="A1" s="152" t="s">
        <v>118</v>
      </c>
      <c r="B1" s="152"/>
      <c r="C1" s="152"/>
      <c r="D1" s="152"/>
      <c r="E1" s="152"/>
      <c r="F1" s="152"/>
      <c r="G1" s="152"/>
      <c r="H1" s="152"/>
      <c r="I1" s="152"/>
    </row>
    <row r="2" spans="1:11" ht="17.399999999999999" x14ac:dyDescent="0.3">
      <c r="A2" s="9"/>
      <c r="B2" s="9"/>
      <c r="C2" s="9"/>
      <c r="D2" s="9"/>
      <c r="E2" s="9"/>
      <c r="F2" s="9"/>
      <c r="G2" s="9"/>
      <c r="H2" s="9"/>
      <c r="I2" s="9"/>
    </row>
    <row r="3" spans="1:11" ht="15.6" x14ac:dyDescent="0.3">
      <c r="A3" s="152" t="s">
        <v>22</v>
      </c>
      <c r="B3" s="152"/>
      <c r="C3" s="152"/>
      <c r="D3" s="152"/>
      <c r="E3" s="152"/>
      <c r="F3" s="152"/>
      <c r="G3" s="152"/>
      <c r="H3" s="153"/>
      <c r="I3" s="153"/>
    </row>
    <row r="4" spans="1:11" ht="17.399999999999999" x14ac:dyDescent="0.3">
      <c r="A4" s="9"/>
      <c r="B4" s="9"/>
      <c r="C4" s="9"/>
      <c r="D4" s="9"/>
      <c r="E4" s="9"/>
      <c r="F4" s="9"/>
      <c r="G4" s="9"/>
      <c r="H4" s="2"/>
      <c r="I4" s="2"/>
    </row>
    <row r="5" spans="1:11" ht="18" customHeight="1" x14ac:dyDescent="0.3">
      <c r="A5" s="152" t="s">
        <v>26</v>
      </c>
      <c r="B5" s="154"/>
      <c r="C5" s="154"/>
      <c r="D5" s="154"/>
      <c r="E5" s="154"/>
      <c r="F5" s="154"/>
      <c r="G5" s="154"/>
      <c r="H5" s="154"/>
      <c r="I5" s="154"/>
    </row>
    <row r="6" spans="1:11" ht="17.399999999999999" x14ac:dyDescent="0.3">
      <c r="A6" s="72"/>
      <c r="B6" s="73"/>
      <c r="C6" s="73"/>
      <c r="D6" s="92"/>
      <c r="E6" s="93"/>
      <c r="F6" s="94"/>
      <c r="G6" s="94"/>
      <c r="H6" s="94"/>
      <c r="I6" s="94"/>
      <c r="J6" s="41"/>
      <c r="K6" s="41"/>
    </row>
    <row r="7" spans="1:11" x14ac:dyDescent="0.3">
      <c r="A7" s="74"/>
      <c r="B7" s="75"/>
      <c r="C7" s="75"/>
      <c r="D7" s="95"/>
      <c r="E7" s="96"/>
      <c r="F7" s="128" t="s">
        <v>106</v>
      </c>
      <c r="G7" s="120" t="s">
        <v>102</v>
      </c>
      <c r="H7" s="120" t="s">
        <v>105</v>
      </c>
      <c r="I7" s="120" t="s">
        <v>119</v>
      </c>
      <c r="J7" s="41"/>
      <c r="K7" s="41"/>
    </row>
    <row r="8" spans="1:11" x14ac:dyDescent="0.3">
      <c r="A8" s="145" t="s">
        <v>0</v>
      </c>
      <c r="B8" s="139"/>
      <c r="C8" s="139"/>
      <c r="D8" s="139"/>
      <c r="E8" s="155"/>
      <c r="F8" s="26">
        <v>846574.69</v>
      </c>
      <c r="G8" s="26">
        <v>980050.25</v>
      </c>
      <c r="H8" s="26">
        <f>I8-G8</f>
        <v>93788.070000000065</v>
      </c>
      <c r="I8" s="26">
        <f>I9</f>
        <v>1073838.32</v>
      </c>
    </row>
    <row r="9" spans="1:11" x14ac:dyDescent="0.3">
      <c r="A9" s="156" t="s">
        <v>47</v>
      </c>
      <c r="B9" s="157"/>
      <c r="C9" s="157"/>
      <c r="D9" s="157"/>
      <c r="E9" s="158"/>
      <c r="F9" s="78">
        <v>846362.03</v>
      </c>
      <c r="G9" s="114">
        <v>980050.25</v>
      </c>
      <c r="H9" s="114">
        <f t="shared" ref="H9:H14" si="0">I9-G9</f>
        <v>93788.070000000065</v>
      </c>
      <c r="I9" s="114">
        <v>1073838.32</v>
      </c>
    </row>
    <row r="10" spans="1:11" x14ac:dyDescent="0.3">
      <c r="A10" s="159" t="s">
        <v>48</v>
      </c>
      <c r="B10" s="158"/>
      <c r="C10" s="158"/>
      <c r="D10" s="158"/>
      <c r="E10" s="158"/>
      <c r="F10" s="114">
        <v>212.66</v>
      </c>
      <c r="G10" s="114">
        <v>0</v>
      </c>
      <c r="H10" s="114">
        <f t="shared" si="0"/>
        <v>0</v>
      </c>
      <c r="I10" s="114">
        <v>0</v>
      </c>
    </row>
    <row r="11" spans="1:11" x14ac:dyDescent="0.3">
      <c r="A11" s="79" t="s">
        <v>2</v>
      </c>
      <c r="B11" s="80"/>
      <c r="C11" s="80"/>
      <c r="D11" s="80"/>
      <c r="E11" s="80"/>
      <c r="F11" s="26">
        <f t="shared" ref="F11" si="1">F12+F13</f>
        <v>902806.53</v>
      </c>
      <c r="G11" s="26">
        <f t="shared" ref="G11" si="2">G12+G13</f>
        <v>980050.25</v>
      </c>
      <c r="H11" s="26">
        <f t="shared" si="0"/>
        <v>44184.119999999995</v>
      </c>
      <c r="I11" s="26">
        <v>1024234.37</v>
      </c>
    </row>
    <row r="12" spans="1:11" x14ac:dyDescent="0.3">
      <c r="A12" s="160" t="s">
        <v>49</v>
      </c>
      <c r="B12" s="157"/>
      <c r="C12" s="157"/>
      <c r="D12" s="157"/>
      <c r="E12" s="157"/>
      <c r="F12" s="78">
        <v>897574.06</v>
      </c>
      <c r="G12" s="117">
        <v>973950.25</v>
      </c>
      <c r="H12" s="114">
        <f t="shared" si="0"/>
        <v>42583.910000000033</v>
      </c>
      <c r="I12" s="117">
        <f>I11-I13</f>
        <v>1016534.16</v>
      </c>
    </row>
    <row r="13" spans="1:11" x14ac:dyDescent="0.3">
      <c r="A13" s="159" t="s">
        <v>50</v>
      </c>
      <c r="B13" s="158"/>
      <c r="C13" s="158"/>
      <c r="D13" s="158"/>
      <c r="E13" s="158"/>
      <c r="F13" s="114">
        <v>5232.47</v>
      </c>
      <c r="G13" s="117">
        <v>6100</v>
      </c>
      <c r="H13" s="114">
        <f t="shared" si="0"/>
        <v>1600.21</v>
      </c>
      <c r="I13" s="117">
        <v>7700.21</v>
      </c>
    </row>
    <row r="14" spans="1:11" x14ac:dyDescent="0.3">
      <c r="A14" s="138" t="s">
        <v>3</v>
      </c>
      <c r="B14" s="139"/>
      <c r="C14" s="139"/>
      <c r="D14" s="139"/>
      <c r="E14" s="139"/>
      <c r="F14" s="81">
        <f>F8-F11</f>
        <v>-56231.840000000084</v>
      </c>
      <c r="G14" s="26">
        <v>0</v>
      </c>
      <c r="H14" s="26">
        <f t="shared" si="0"/>
        <v>49603.95000000007</v>
      </c>
      <c r="I14" s="26">
        <f>I8-I11</f>
        <v>49603.95000000007</v>
      </c>
    </row>
    <row r="15" spans="1:11" ht="17.399999999999999" x14ac:dyDescent="0.3">
      <c r="A15" s="42"/>
      <c r="B15" s="82"/>
      <c r="C15" s="82"/>
      <c r="D15" s="82"/>
      <c r="E15" s="82"/>
      <c r="F15" s="82"/>
      <c r="G15" s="83"/>
      <c r="H15" s="83"/>
      <c r="I15" s="83"/>
    </row>
    <row r="16" spans="1:11" ht="18" customHeight="1" x14ac:dyDescent="0.3">
      <c r="A16" s="140" t="s">
        <v>27</v>
      </c>
      <c r="B16" s="141"/>
      <c r="C16" s="141"/>
      <c r="D16" s="141"/>
      <c r="E16" s="141"/>
      <c r="F16" s="141"/>
      <c r="G16" s="141"/>
      <c r="H16" s="141"/>
      <c r="I16" s="141"/>
    </row>
    <row r="17" spans="1:9" ht="17.399999999999999" x14ac:dyDescent="0.3">
      <c r="A17" s="42"/>
      <c r="B17" s="82"/>
      <c r="C17" s="82"/>
      <c r="D17" s="82"/>
      <c r="E17" s="82"/>
      <c r="F17" s="82"/>
      <c r="G17" s="83"/>
      <c r="H17" s="83"/>
      <c r="I17" s="83"/>
    </row>
    <row r="18" spans="1:9" x14ac:dyDescent="0.3">
      <c r="A18" s="84"/>
      <c r="B18" s="85"/>
      <c r="C18" s="85"/>
      <c r="D18" s="86"/>
      <c r="E18" s="87"/>
      <c r="F18" s="128" t="s">
        <v>106</v>
      </c>
      <c r="G18" s="120" t="s">
        <v>102</v>
      </c>
      <c r="H18" s="120" t="s">
        <v>105</v>
      </c>
      <c r="I18" s="120" t="s">
        <v>119</v>
      </c>
    </row>
    <row r="19" spans="1:9" ht="15.75" customHeight="1" x14ac:dyDescent="0.3">
      <c r="A19" s="150" t="s">
        <v>51</v>
      </c>
      <c r="B19" s="151"/>
      <c r="C19" s="151"/>
      <c r="D19" s="151"/>
      <c r="E19" s="151"/>
      <c r="F19" s="78"/>
      <c r="G19" s="78"/>
      <c r="H19" s="88"/>
      <c r="I19" s="88"/>
    </row>
    <row r="20" spans="1:9" x14ac:dyDescent="0.3">
      <c r="A20" s="150" t="s">
        <v>52</v>
      </c>
      <c r="B20" s="151"/>
      <c r="C20" s="151"/>
      <c r="D20" s="151"/>
      <c r="E20" s="151"/>
      <c r="F20" s="78"/>
      <c r="G20" s="78"/>
      <c r="H20" s="88"/>
      <c r="I20" s="88"/>
    </row>
    <row r="21" spans="1:9" x14ac:dyDescent="0.3">
      <c r="A21" s="138" t="s">
        <v>5</v>
      </c>
      <c r="B21" s="139"/>
      <c r="C21" s="139"/>
      <c r="D21" s="139"/>
      <c r="E21" s="139"/>
      <c r="F21" s="26">
        <f>F19-F20</f>
        <v>0</v>
      </c>
      <c r="G21" s="26">
        <f t="shared" ref="G21" si="3">G19-G20</f>
        <v>0</v>
      </c>
      <c r="H21" s="26">
        <f t="shared" ref="H21" si="4">H19-H20</f>
        <v>0</v>
      </c>
      <c r="I21" s="26">
        <v>0</v>
      </c>
    </row>
    <row r="22" spans="1:9" x14ac:dyDescent="0.3">
      <c r="A22" s="138" t="s">
        <v>6</v>
      </c>
      <c r="B22" s="139"/>
      <c r="C22" s="139"/>
      <c r="D22" s="139"/>
      <c r="E22" s="139"/>
      <c r="F22" s="26">
        <f>F14+F21</f>
        <v>-56231.840000000084</v>
      </c>
      <c r="G22" s="26">
        <f t="shared" ref="G22" si="5">G14+G21</f>
        <v>0</v>
      </c>
      <c r="H22" s="26">
        <f t="shared" ref="H22" si="6">H14+H21</f>
        <v>49603.95000000007</v>
      </c>
      <c r="I22" s="26">
        <v>49603.95</v>
      </c>
    </row>
    <row r="23" spans="1:9" ht="17.399999999999999" x14ac:dyDescent="0.3">
      <c r="A23" s="89"/>
      <c r="B23" s="82"/>
      <c r="C23" s="82"/>
      <c r="D23" s="82"/>
      <c r="E23" s="82"/>
      <c r="F23" s="82"/>
      <c r="G23" s="83"/>
      <c r="H23" s="83"/>
      <c r="I23" s="83"/>
    </row>
    <row r="24" spans="1:9" ht="15.6" x14ac:dyDescent="0.3">
      <c r="A24" s="140" t="s">
        <v>53</v>
      </c>
      <c r="B24" s="141"/>
      <c r="C24" s="141"/>
      <c r="D24" s="141"/>
      <c r="E24" s="141"/>
      <c r="F24" s="141"/>
      <c r="G24" s="141"/>
      <c r="H24" s="141"/>
      <c r="I24" s="141"/>
    </row>
    <row r="25" spans="1:9" ht="15.6" x14ac:dyDescent="0.3">
      <c r="A25" s="77"/>
      <c r="B25" s="90"/>
      <c r="C25" s="90"/>
      <c r="D25" s="90"/>
      <c r="E25" s="90"/>
      <c r="F25" s="90"/>
      <c r="G25" s="90"/>
      <c r="H25" s="90"/>
      <c r="I25" s="90"/>
    </row>
    <row r="26" spans="1:9" ht="23.25" customHeight="1" x14ac:dyDescent="0.3">
      <c r="A26" s="84"/>
      <c r="B26" s="85"/>
      <c r="C26" s="85"/>
      <c r="D26" s="86"/>
      <c r="E26" s="87"/>
      <c r="F26" s="128" t="s">
        <v>106</v>
      </c>
      <c r="G26" s="120" t="s">
        <v>102</v>
      </c>
      <c r="H26" s="120" t="s">
        <v>105</v>
      </c>
      <c r="I26" s="120" t="s">
        <v>119</v>
      </c>
    </row>
    <row r="27" spans="1:9" ht="30" customHeight="1" x14ac:dyDescent="0.3">
      <c r="A27" s="142" t="s">
        <v>54</v>
      </c>
      <c r="B27" s="143"/>
      <c r="C27" s="143"/>
      <c r="D27" s="143"/>
      <c r="E27" s="144"/>
      <c r="F27" s="15">
        <v>0</v>
      </c>
      <c r="G27" s="15">
        <v>0</v>
      </c>
      <c r="H27" s="15">
        <v>0</v>
      </c>
      <c r="I27" s="15">
        <v>0</v>
      </c>
    </row>
    <row r="28" spans="1:9" ht="15" customHeight="1" x14ac:dyDescent="0.3">
      <c r="A28" s="138" t="s">
        <v>55</v>
      </c>
      <c r="B28" s="139"/>
      <c r="C28" s="139"/>
      <c r="D28" s="139"/>
      <c r="E28" s="139"/>
      <c r="F28" s="91">
        <f>F22+F27</f>
        <v>-56231.840000000084</v>
      </c>
      <c r="G28" s="91">
        <f t="shared" ref="G28:H28" si="7">G22+G27</f>
        <v>0</v>
      </c>
      <c r="H28" s="91">
        <f t="shared" si="7"/>
        <v>49603.95000000007</v>
      </c>
      <c r="I28" s="91">
        <v>49604</v>
      </c>
    </row>
    <row r="29" spans="1:9" ht="25.5" customHeight="1" x14ac:dyDescent="0.3">
      <c r="A29" s="145" t="s">
        <v>56</v>
      </c>
      <c r="B29" s="146"/>
      <c r="C29" s="146"/>
      <c r="D29" s="146"/>
      <c r="E29" s="147"/>
      <c r="F29" s="91">
        <f>F14+F21+F27-F28</f>
        <v>0</v>
      </c>
      <c r="G29" s="91">
        <f t="shared" ref="G29:H29" si="8">G14+G21+G27-G28</f>
        <v>0</v>
      </c>
      <c r="H29" s="91">
        <f t="shared" si="8"/>
        <v>0</v>
      </c>
      <c r="I29" s="91">
        <v>0</v>
      </c>
    </row>
    <row r="30" spans="1:9" ht="15" customHeight="1" x14ac:dyDescent="0.3">
      <c r="A30" s="77"/>
      <c r="B30" s="90"/>
      <c r="C30" s="90"/>
      <c r="D30" s="90"/>
      <c r="E30" s="90"/>
      <c r="F30" s="90"/>
      <c r="G30" s="90"/>
      <c r="H30" s="90"/>
      <c r="I30" s="90"/>
    </row>
    <row r="31" spans="1:9" ht="11.25" customHeight="1" x14ac:dyDescent="0.3">
      <c r="A31" s="140" t="s">
        <v>57</v>
      </c>
      <c r="B31" s="140"/>
      <c r="C31" s="140"/>
      <c r="D31" s="140"/>
      <c r="E31" s="140"/>
      <c r="F31" s="140"/>
      <c r="G31" s="140"/>
      <c r="H31" s="140"/>
      <c r="I31" s="140"/>
    </row>
    <row r="32" spans="1:9" ht="29.25" customHeight="1" x14ac:dyDescent="0.3">
      <c r="A32" s="89"/>
      <c r="B32" s="82"/>
      <c r="C32" s="82"/>
      <c r="D32" s="82"/>
      <c r="E32" s="82"/>
      <c r="F32" s="82"/>
      <c r="G32" s="83"/>
      <c r="H32" s="83"/>
      <c r="I32" s="83"/>
    </row>
    <row r="33" spans="1:9" x14ac:dyDescent="0.3">
      <c r="A33" s="84"/>
      <c r="B33" s="85"/>
      <c r="C33" s="85"/>
      <c r="D33" s="86"/>
      <c r="E33" s="87"/>
      <c r="F33" s="128" t="s">
        <v>106</v>
      </c>
      <c r="G33" s="120" t="s">
        <v>102</v>
      </c>
      <c r="H33" s="120" t="s">
        <v>105</v>
      </c>
      <c r="I33" s="120" t="s">
        <v>119</v>
      </c>
    </row>
    <row r="34" spans="1:9" x14ac:dyDescent="0.3">
      <c r="A34" s="142" t="s">
        <v>54</v>
      </c>
      <c r="B34" s="143"/>
      <c r="C34" s="143"/>
      <c r="D34" s="143"/>
      <c r="E34" s="144"/>
      <c r="F34" s="15">
        <v>0</v>
      </c>
      <c r="G34" s="15">
        <v>0</v>
      </c>
      <c r="H34" s="15">
        <f>G37</f>
        <v>0</v>
      </c>
      <c r="I34" s="15">
        <v>0</v>
      </c>
    </row>
    <row r="35" spans="1:9" ht="27" customHeight="1" x14ac:dyDescent="0.3">
      <c r="A35" s="142" t="s">
        <v>4</v>
      </c>
      <c r="B35" s="143"/>
      <c r="C35" s="143"/>
      <c r="D35" s="143"/>
      <c r="E35" s="144"/>
      <c r="F35" s="15">
        <v>0</v>
      </c>
      <c r="G35" s="15">
        <v>0</v>
      </c>
      <c r="H35" s="15">
        <v>0</v>
      </c>
      <c r="I35" s="15">
        <v>0</v>
      </c>
    </row>
    <row r="36" spans="1:9" x14ac:dyDescent="0.3">
      <c r="A36" s="142" t="s">
        <v>58</v>
      </c>
      <c r="B36" s="148"/>
      <c r="C36" s="148"/>
      <c r="D36" s="148"/>
      <c r="E36" s="149"/>
      <c r="F36" s="15">
        <v>0</v>
      </c>
      <c r="G36" s="15">
        <v>0</v>
      </c>
      <c r="H36" s="15">
        <v>0</v>
      </c>
      <c r="I36" s="15">
        <v>0</v>
      </c>
    </row>
    <row r="37" spans="1:9" ht="15" customHeight="1" x14ac:dyDescent="0.3">
      <c r="A37" s="138" t="s">
        <v>55</v>
      </c>
      <c r="B37" s="139"/>
      <c r="C37" s="139"/>
      <c r="D37" s="139"/>
      <c r="E37" s="139"/>
      <c r="F37" s="11">
        <f>F34-F35+F36</f>
        <v>0</v>
      </c>
      <c r="G37" s="11">
        <f t="shared" ref="G37:H37" si="9">G34-G35+G36</f>
        <v>0</v>
      </c>
      <c r="H37" s="11">
        <f t="shared" si="9"/>
        <v>0</v>
      </c>
      <c r="I37" s="11">
        <v>0</v>
      </c>
    </row>
    <row r="39" spans="1:9" x14ac:dyDescent="0.3">
      <c r="A39" s="136" t="s">
        <v>64</v>
      </c>
      <c r="B39" s="137"/>
      <c r="C39" s="137"/>
      <c r="D39" s="137"/>
      <c r="E39" s="137"/>
      <c r="F39" s="137"/>
      <c r="G39" s="137"/>
      <c r="H39" s="137"/>
      <c r="I39" s="137"/>
    </row>
  </sheetData>
  <mergeCells count="24">
    <mergeCell ref="A20:E20"/>
    <mergeCell ref="A1:I1"/>
    <mergeCell ref="A3:I3"/>
    <mergeCell ref="A5:I5"/>
    <mergeCell ref="A8:E8"/>
    <mergeCell ref="A9:E9"/>
    <mergeCell ref="A10:E10"/>
    <mergeCell ref="A12:E12"/>
    <mergeCell ref="A13:E13"/>
    <mergeCell ref="A14:E14"/>
    <mergeCell ref="A16:I16"/>
    <mergeCell ref="A19:E19"/>
    <mergeCell ref="A39:I39"/>
    <mergeCell ref="A21:E21"/>
    <mergeCell ref="A22:E22"/>
    <mergeCell ref="A24:I24"/>
    <mergeCell ref="A27:E27"/>
    <mergeCell ref="A28:E28"/>
    <mergeCell ref="A29:E29"/>
    <mergeCell ref="A31:I31"/>
    <mergeCell ref="A34:E34"/>
    <mergeCell ref="A35:E35"/>
    <mergeCell ref="A36:E36"/>
    <mergeCell ref="A37:E37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topLeftCell="A28" workbookViewId="0">
      <selection activeCell="L53" sqref="L53"/>
    </sheetView>
  </sheetViews>
  <sheetFormatPr defaultRowHeight="14.4" x14ac:dyDescent="0.3"/>
  <cols>
    <col min="1" max="1" width="7.44140625" bestFit="1" customWidth="1"/>
    <col min="2" max="2" width="8.44140625" bestFit="1" customWidth="1"/>
    <col min="3" max="3" width="6.6640625" bestFit="1" customWidth="1"/>
    <col min="4" max="4" width="45.44140625" bestFit="1" customWidth="1"/>
    <col min="5" max="5" width="24.6640625" customWidth="1"/>
    <col min="6" max="6" width="21.6640625" customWidth="1"/>
    <col min="7" max="7" width="23.109375" customWidth="1"/>
    <col min="8" max="8" width="21.21875" customWidth="1"/>
  </cols>
  <sheetData>
    <row r="1" spans="1:8" ht="42" customHeight="1" x14ac:dyDescent="0.3">
      <c r="A1" s="152" t="s">
        <v>117</v>
      </c>
      <c r="B1" s="152"/>
      <c r="C1" s="152"/>
      <c r="D1" s="152"/>
      <c r="E1" s="152"/>
      <c r="F1" s="152"/>
      <c r="G1" s="152"/>
      <c r="H1" s="152"/>
    </row>
    <row r="2" spans="1:8" ht="18" customHeight="1" x14ac:dyDescent="0.3">
      <c r="A2" s="1"/>
      <c r="B2" s="1"/>
      <c r="C2" s="1"/>
      <c r="D2" s="1"/>
      <c r="E2" s="9"/>
      <c r="F2" s="1"/>
      <c r="G2" s="1"/>
      <c r="H2" s="9"/>
    </row>
    <row r="3" spans="1:8" ht="15.75" customHeight="1" x14ac:dyDescent="0.3">
      <c r="A3" s="152" t="s">
        <v>22</v>
      </c>
      <c r="B3" s="152"/>
      <c r="C3" s="152"/>
      <c r="D3" s="152"/>
      <c r="E3" s="152"/>
      <c r="F3" s="152"/>
      <c r="G3" s="152"/>
      <c r="H3" s="152"/>
    </row>
    <row r="4" spans="1:8" ht="17.399999999999999" x14ac:dyDescent="0.3">
      <c r="A4" s="1"/>
      <c r="B4" s="1"/>
      <c r="C4" s="1"/>
      <c r="D4" s="1"/>
      <c r="E4" s="9"/>
      <c r="F4" s="2"/>
      <c r="G4" s="2"/>
      <c r="H4" s="2"/>
    </row>
    <row r="5" spans="1:8" ht="18" customHeight="1" x14ac:dyDescent="0.3">
      <c r="A5" s="152" t="s">
        <v>8</v>
      </c>
      <c r="B5" s="152"/>
      <c r="C5" s="152"/>
      <c r="D5" s="152"/>
      <c r="E5" s="152"/>
      <c r="F5" s="152"/>
      <c r="G5" s="152"/>
      <c r="H5" s="152"/>
    </row>
    <row r="6" spans="1:8" ht="17.399999999999999" x14ac:dyDescent="0.3">
      <c r="A6" s="1"/>
      <c r="B6" s="1"/>
      <c r="C6" s="1"/>
      <c r="D6" s="1"/>
      <c r="E6" s="9"/>
      <c r="F6" s="2"/>
      <c r="G6" s="2"/>
      <c r="H6" s="2"/>
    </row>
    <row r="7" spans="1:8" ht="15.75" customHeight="1" x14ac:dyDescent="0.3">
      <c r="A7" s="152" t="s">
        <v>1</v>
      </c>
      <c r="B7" s="152"/>
      <c r="C7" s="152"/>
      <c r="D7" s="152"/>
      <c r="E7" s="152"/>
      <c r="F7" s="152"/>
      <c r="G7" s="152"/>
      <c r="H7" s="152"/>
    </row>
    <row r="8" spans="1:8" ht="17.399999999999999" x14ac:dyDescent="0.3">
      <c r="A8" s="1"/>
      <c r="B8" s="1"/>
      <c r="C8" s="1"/>
      <c r="D8" s="1"/>
      <c r="E8" s="9"/>
      <c r="F8" s="2"/>
      <c r="G8" s="2"/>
      <c r="H8" s="2"/>
    </row>
    <row r="9" spans="1:8" x14ac:dyDescent="0.3">
      <c r="A9" s="38" t="s">
        <v>9</v>
      </c>
      <c r="B9" s="39" t="s">
        <v>10</v>
      </c>
      <c r="C9" s="39" t="s">
        <v>11</v>
      </c>
      <c r="D9" s="39" t="s">
        <v>7</v>
      </c>
      <c r="E9" s="107" t="s">
        <v>106</v>
      </c>
      <c r="F9" s="38" t="s">
        <v>102</v>
      </c>
      <c r="G9" s="38" t="s">
        <v>105</v>
      </c>
      <c r="H9" s="38" t="s">
        <v>119</v>
      </c>
    </row>
    <row r="10" spans="1:8" ht="15.75" customHeight="1" x14ac:dyDescent="0.3">
      <c r="A10" s="3">
        <v>6</v>
      </c>
      <c r="B10" s="3"/>
      <c r="C10" s="3"/>
      <c r="D10" s="3" t="s">
        <v>12</v>
      </c>
      <c r="E10" s="30">
        <f>E11+E15+E17+E19+E22+E25</f>
        <v>846574.69000000006</v>
      </c>
      <c r="F10" s="114">
        <f>F11+F15+F17+F19+F22</f>
        <v>980050.25</v>
      </c>
      <c r="G10" s="114">
        <f>H10-F10</f>
        <v>93788.069999999832</v>
      </c>
      <c r="H10" s="114">
        <f>H11+H15+H17+H19+H22</f>
        <v>1073838.3199999998</v>
      </c>
    </row>
    <row r="11" spans="1:8" ht="26.4" x14ac:dyDescent="0.3">
      <c r="A11" s="3"/>
      <c r="B11" s="3">
        <v>63</v>
      </c>
      <c r="C11" s="3"/>
      <c r="D11" s="3" t="s">
        <v>28</v>
      </c>
      <c r="E11" s="117">
        <f>E12+E13</f>
        <v>713937.61</v>
      </c>
      <c r="F11" s="114">
        <v>846213.99</v>
      </c>
      <c r="G11" s="114">
        <f t="shared" ref="G11:G26" si="0">H11-F11</f>
        <v>59407.099999999977</v>
      </c>
      <c r="H11" s="114">
        <v>905621.09</v>
      </c>
    </row>
    <row r="12" spans="1:8" x14ac:dyDescent="0.3">
      <c r="A12" s="3"/>
      <c r="B12" s="3"/>
      <c r="C12" s="5" t="s">
        <v>107</v>
      </c>
      <c r="D12" s="8" t="s">
        <v>113</v>
      </c>
      <c r="E12" s="40">
        <v>713913.61</v>
      </c>
      <c r="F12" s="115">
        <v>846213.99</v>
      </c>
      <c r="G12" s="115">
        <f t="shared" si="0"/>
        <v>55557.099999999977</v>
      </c>
      <c r="H12" s="115">
        <v>901771.09</v>
      </c>
    </row>
    <row r="13" spans="1:8" s="108" customFormat="1" x14ac:dyDescent="0.3">
      <c r="A13" s="109"/>
      <c r="B13" s="109"/>
      <c r="C13" s="110" t="s">
        <v>120</v>
      </c>
      <c r="D13" s="8" t="s">
        <v>91</v>
      </c>
      <c r="E13" s="40">
        <v>24</v>
      </c>
      <c r="F13" s="115">
        <v>0</v>
      </c>
      <c r="G13" s="115">
        <v>0</v>
      </c>
      <c r="H13" s="115">
        <v>0</v>
      </c>
    </row>
    <row r="14" spans="1:8" x14ac:dyDescent="0.3">
      <c r="A14" s="4"/>
      <c r="B14" s="4"/>
      <c r="C14" s="5" t="s">
        <v>108</v>
      </c>
      <c r="D14" s="5" t="s">
        <v>115</v>
      </c>
      <c r="E14" s="17">
        <v>0</v>
      </c>
      <c r="F14" s="115">
        <v>0</v>
      </c>
      <c r="G14" s="114">
        <f t="shared" si="0"/>
        <v>3850</v>
      </c>
      <c r="H14" s="115">
        <v>3850</v>
      </c>
    </row>
    <row r="15" spans="1:8" x14ac:dyDescent="0.3">
      <c r="A15" s="4"/>
      <c r="B15" s="3">
        <v>64</v>
      </c>
      <c r="C15" s="3"/>
      <c r="D15" s="3" t="s">
        <v>34</v>
      </c>
      <c r="E15" s="30">
        <f>E16</f>
        <v>0.09</v>
      </c>
      <c r="F15" s="114">
        <v>0</v>
      </c>
      <c r="G15" s="114">
        <f t="shared" si="0"/>
        <v>0</v>
      </c>
      <c r="H15" s="114">
        <v>0</v>
      </c>
    </row>
    <row r="16" spans="1:8" s="12" customFormat="1" x14ac:dyDescent="0.3">
      <c r="A16" s="5"/>
      <c r="B16" s="8"/>
      <c r="C16" s="8" t="s">
        <v>35</v>
      </c>
      <c r="D16" s="8" t="s">
        <v>36</v>
      </c>
      <c r="E16" s="18">
        <v>0.09</v>
      </c>
      <c r="F16" s="32">
        <v>0</v>
      </c>
      <c r="G16" s="115">
        <f t="shared" si="0"/>
        <v>0</v>
      </c>
      <c r="H16" s="32">
        <v>0</v>
      </c>
    </row>
    <row r="17" spans="1:8" ht="26.4" x14ac:dyDescent="0.3">
      <c r="A17" s="4"/>
      <c r="B17" s="3">
        <v>65</v>
      </c>
      <c r="C17" s="3"/>
      <c r="D17" s="3" t="s">
        <v>37</v>
      </c>
      <c r="E17" s="30">
        <v>0</v>
      </c>
      <c r="F17" s="114">
        <f>F18</f>
        <v>500</v>
      </c>
      <c r="G17" s="114">
        <f t="shared" si="0"/>
        <v>0</v>
      </c>
      <c r="H17" s="114">
        <f>H18</f>
        <v>500</v>
      </c>
    </row>
    <row r="18" spans="1:8" x14ac:dyDescent="0.3">
      <c r="A18" s="4"/>
      <c r="B18" s="4"/>
      <c r="C18" s="5" t="s">
        <v>32</v>
      </c>
      <c r="D18" s="7" t="s">
        <v>33</v>
      </c>
      <c r="E18" s="19">
        <v>0</v>
      </c>
      <c r="F18" s="115">
        <v>500</v>
      </c>
      <c r="G18" s="115">
        <f t="shared" si="0"/>
        <v>0</v>
      </c>
      <c r="H18" s="115">
        <v>500</v>
      </c>
    </row>
    <row r="19" spans="1:8" ht="39.6" x14ac:dyDescent="0.3">
      <c r="A19" s="4"/>
      <c r="B19" s="3">
        <v>66</v>
      </c>
      <c r="C19" s="3"/>
      <c r="D19" s="3" t="s">
        <v>38</v>
      </c>
      <c r="E19" s="117">
        <f>E20+E21</f>
        <v>2360.92</v>
      </c>
      <c r="F19" s="114">
        <f>F20</f>
        <v>1800</v>
      </c>
      <c r="G19" s="114">
        <f t="shared" si="0"/>
        <v>0</v>
      </c>
      <c r="H19" s="114">
        <f>H20</f>
        <v>1800</v>
      </c>
    </row>
    <row r="20" spans="1:8" s="12" customFormat="1" x14ac:dyDescent="0.3">
      <c r="A20" s="5"/>
      <c r="B20" s="8"/>
      <c r="C20" s="8" t="s">
        <v>35</v>
      </c>
      <c r="D20" s="8" t="s">
        <v>36</v>
      </c>
      <c r="E20" s="18">
        <v>2013.89</v>
      </c>
      <c r="F20" s="32">
        <v>1800</v>
      </c>
      <c r="G20" s="115">
        <f t="shared" si="0"/>
        <v>0</v>
      </c>
      <c r="H20" s="32">
        <v>1800</v>
      </c>
    </row>
    <row r="21" spans="1:8" s="12" customFormat="1" x14ac:dyDescent="0.3">
      <c r="A21" s="5"/>
      <c r="B21" s="8"/>
      <c r="C21" s="8" t="s">
        <v>39</v>
      </c>
      <c r="D21" s="8" t="s">
        <v>40</v>
      </c>
      <c r="E21" s="18">
        <v>347.03</v>
      </c>
      <c r="F21" s="32">
        <v>0</v>
      </c>
      <c r="G21" s="115">
        <f t="shared" si="0"/>
        <v>0</v>
      </c>
      <c r="H21" s="32">
        <v>0</v>
      </c>
    </row>
    <row r="22" spans="1:8" ht="26.4" x14ac:dyDescent="0.3">
      <c r="A22" s="4"/>
      <c r="B22" s="10">
        <v>67</v>
      </c>
      <c r="C22" s="16"/>
      <c r="D22" s="3" t="s">
        <v>30</v>
      </c>
      <c r="E22" s="117">
        <f>E23+E24</f>
        <v>130063.40999999999</v>
      </c>
      <c r="F22" s="114">
        <f>F24</f>
        <v>131536.26</v>
      </c>
      <c r="G22" s="114">
        <f t="shared" si="0"/>
        <v>34380.969999999972</v>
      </c>
      <c r="H22" s="114">
        <f>H23+H24</f>
        <v>165917.22999999998</v>
      </c>
    </row>
    <row r="23" spans="1:8" x14ac:dyDescent="0.3">
      <c r="A23" s="6"/>
      <c r="B23" s="6"/>
      <c r="C23" s="5" t="s">
        <v>41</v>
      </c>
      <c r="D23" s="5" t="s">
        <v>13</v>
      </c>
      <c r="E23" s="17">
        <v>1099.1500000000001</v>
      </c>
      <c r="F23" s="115">
        <v>0</v>
      </c>
      <c r="G23" s="115">
        <f t="shared" si="0"/>
        <v>33307.15</v>
      </c>
      <c r="H23" s="115">
        <v>33307.15</v>
      </c>
    </row>
    <row r="24" spans="1:8" x14ac:dyDescent="0.3">
      <c r="A24" s="6"/>
      <c r="B24" s="6"/>
      <c r="C24" s="5" t="s">
        <v>42</v>
      </c>
      <c r="D24" s="5" t="s">
        <v>43</v>
      </c>
      <c r="E24" s="17">
        <v>128964.26</v>
      </c>
      <c r="F24" s="115">
        <v>131536.26</v>
      </c>
      <c r="G24" s="115">
        <f t="shared" si="0"/>
        <v>1073.8199999999779</v>
      </c>
      <c r="H24" s="115">
        <v>132610.07999999999</v>
      </c>
    </row>
    <row r="25" spans="1:8" x14ac:dyDescent="0.3">
      <c r="A25" s="10" t="s">
        <v>64</v>
      </c>
      <c r="B25" s="35">
        <v>72</v>
      </c>
      <c r="C25" s="10"/>
      <c r="D25" s="5" t="s">
        <v>87</v>
      </c>
      <c r="E25" s="180">
        <f>E26</f>
        <v>212.66</v>
      </c>
      <c r="F25" s="114">
        <v>0</v>
      </c>
      <c r="G25" s="114">
        <f t="shared" si="0"/>
        <v>0</v>
      </c>
      <c r="H25" s="114">
        <v>0</v>
      </c>
    </row>
    <row r="26" spans="1:8" x14ac:dyDescent="0.3">
      <c r="A26" s="10"/>
      <c r="B26" s="5" t="s">
        <v>64</v>
      </c>
      <c r="C26" s="5" t="s">
        <v>84</v>
      </c>
      <c r="D26" s="5" t="s">
        <v>87</v>
      </c>
      <c r="E26" s="17">
        <v>212.66</v>
      </c>
      <c r="F26" s="115">
        <v>0</v>
      </c>
      <c r="G26" s="115">
        <f t="shared" si="0"/>
        <v>0</v>
      </c>
      <c r="H26" s="115">
        <v>0</v>
      </c>
    </row>
    <row r="27" spans="1:8" x14ac:dyDescent="0.3">
      <c r="A27" s="4"/>
      <c r="B27" s="10" t="s">
        <v>29</v>
      </c>
      <c r="C27" s="5"/>
      <c r="D27" s="7"/>
      <c r="E27" s="19"/>
      <c r="F27" s="106"/>
      <c r="G27" s="31"/>
      <c r="H27" s="31"/>
    </row>
    <row r="28" spans="1:8" x14ac:dyDescent="0.3">
      <c r="A28" s="41"/>
      <c r="B28" s="41"/>
      <c r="C28" s="41"/>
      <c r="D28" s="41"/>
      <c r="E28" s="41"/>
      <c r="F28" s="41"/>
      <c r="G28" s="41"/>
      <c r="H28" s="41"/>
    </row>
    <row r="29" spans="1:8" ht="15.75" customHeight="1" x14ac:dyDescent="0.3">
      <c r="A29" s="140" t="s">
        <v>14</v>
      </c>
      <c r="B29" s="140"/>
      <c r="C29" s="140"/>
      <c r="D29" s="140"/>
      <c r="E29" s="140"/>
      <c r="F29" s="140"/>
      <c r="G29" s="140"/>
      <c r="H29" s="140"/>
    </row>
    <row r="30" spans="1:8" ht="17.399999999999999" x14ac:dyDescent="0.3">
      <c r="A30" s="42"/>
      <c r="B30" s="42"/>
      <c r="C30" s="42"/>
      <c r="D30" s="42"/>
      <c r="E30" s="42"/>
      <c r="F30" s="43"/>
      <c r="G30" s="43"/>
      <c r="H30" s="43"/>
    </row>
    <row r="31" spans="1:8" x14ac:dyDescent="0.3">
      <c r="A31" s="38" t="s">
        <v>9</v>
      </c>
      <c r="B31" s="39" t="s">
        <v>10</v>
      </c>
      <c r="C31" s="39" t="s">
        <v>11</v>
      </c>
      <c r="D31" s="39" t="s">
        <v>15</v>
      </c>
      <c r="E31" s="39" t="s">
        <v>106</v>
      </c>
      <c r="F31" s="38" t="s">
        <v>102</v>
      </c>
      <c r="G31" s="38" t="s">
        <v>105</v>
      </c>
      <c r="H31" s="38" t="s">
        <v>119</v>
      </c>
    </row>
    <row r="32" spans="1:8" ht="15.75" customHeight="1" x14ac:dyDescent="0.3">
      <c r="A32" s="20">
        <v>3</v>
      </c>
      <c r="B32" s="20"/>
      <c r="C32" s="20"/>
      <c r="D32" s="20" t="s">
        <v>16</v>
      </c>
      <c r="E32" s="22">
        <f>E33+E36+E46+E49</f>
        <v>897574.05999999994</v>
      </c>
      <c r="F32" s="26">
        <f>F33+F36+F46+F49</f>
        <v>973950.25</v>
      </c>
      <c r="G32" s="26">
        <f>H32-F32</f>
        <v>42583.910000000033</v>
      </c>
      <c r="H32" s="26">
        <f>H33+H36+H46+H49</f>
        <v>1016534.16</v>
      </c>
    </row>
    <row r="33" spans="1:8" ht="15.75" customHeight="1" x14ac:dyDescent="0.3">
      <c r="A33" s="20"/>
      <c r="B33" s="20">
        <v>31</v>
      </c>
      <c r="C33" s="20"/>
      <c r="D33" s="20" t="s">
        <v>17</v>
      </c>
      <c r="E33" s="22">
        <f t="shared" ref="E33:H33" si="1">E34</f>
        <v>700580.45</v>
      </c>
      <c r="F33" s="26">
        <f t="shared" si="1"/>
        <v>770000</v>
      </c>
      <c r="G33" s="26">
        <f>H33-F33</f>
        <v>0</v>
      </c>
      <c r="H33" s="26">
        <f t="shared" si="1"/>
        <v>770000</v>
      </c>
    </row>
    <row r="34" spans="1:8" x14ac:dyDescent="0.3">
      <c r="A34" s="4"/>
      <c r="B34" s="4"/>
      <c r="C34" s="5" t="s">
        <v>110</v>
      </c>
      <c r="D34" s="5" t="s">
        <v>111</v>
      </c>
      <c r="E34" s="17">
        <v>700580.45</v>
      </c>
      <c r="F34" s="115">
        <v>770000</v>
      </c>
      <c r="G34" s="115">
        <v>0</v>
      </c>
      <c r="H34" s="115">
        <v>770000</v>
      </c>
    </row>
    <row r="35" spans="1:8" x14ac:dyDescent="0.3">
      <c r="A35" s="4"/>
      <c r="B35" s="10" t="s">
        <v>29</v>
      </c>
      <c r="C35" s="5"/>
      <c r="D35" s="5"/>
      <c r="E35" s="17"/>
      <c r="F35" s="115" t="s">
        <v>64</v>
      </c>
      <c r="G35" s="115"/>
      <c r="H35" s="115" t="s">
        <v>64</v>
      </c>
    </row>
    <row r="36" spans="1:8" x14ac:dyDescent="0.3">
      <c r="A36" s="27"/>
      <c r="B36" s="23">
        <v>32</v>
      </c>
      <c r="C36" s="24"/>
      <c r="D36" s="23" t="s">
        <v>25</v>
      </c>
      <c r="E36" s="25">
        <f>E38+E39+E41+E42+E43</f>
        <v>196595.35</v>
      </c>
      <c r="F36" s="26">
        <f>F37+F38+F39+F40+F41+F42+F43+F44</f>
        <v>203706.25</v>
      </c>
      <c r="G36" s="26">
        <f t="shared" ref="G36:G44" si="2">H36-F36</f>
        <v>42630.030000000028</v>
      </c>
      <c r="H36" s="26">
        <f>H37+H38+H39+H40+H41+H42+H43+H44</f>
        <v>246336.28000000003</v>
      </c>
    </row>
    <row r="37" spans="1:8" x14ac:dyDescent="0.3">
      <c r="A37" s="4"/>
      <c r="B37" s="4"/>
      <c r="C37" s="5" t="s">
        <v>41</v>
      </c>
      <c r="D37" s="5" t="s">
        <v>13</v>
      </c>
      <c r="E37" s="17">
        <v>0</v>
      </c>
      <c r="F37" s="115">
        <v>0</v>
      </c>
      <c r="G37" s="115">
        <f t="shared" si="2"/>
        <v>32207.15</v>
      </c>
      <c r="H37" s="115">
        <v>32207.15</v>
      </c>
    </row>
    <row r="38" spans="1:8" x14ac:dyDescent="0.3">
      <c r="A38" s="4"/>
      <c r="B38" s="4"/>
      <c r="C38" s="8" t="s">
        <v>35</v>
      </c>
      <c r="D38" s="8" t="s">
        <v>36</v>
      </c>
      <c r="E38" s="18">
        <v>881.26</v>
      </c>
      <c r="F38" s="115">
        <v>1200</v>
      </c>
      <c r="G38" s="115">
        <f t="shared" si="2"/>
        <v>6396.62</v>
      </c>
      <c r="H38" s="115">
        <v>7596.62</v>
      </c>
    </row>
    <row r="39" spans="1:8" x14ac:dyDescent="0.3">
      <c r="A39" s="6"/>
      <c r="B39" s="6"/>
      <c r="C39" s="5" t="s">
        <v>42</v>
      </c>
      <c r="D39" s="5" t="s">
        <v>43</v>
      </c>
      <c r="E39" s="17">
        <v>130038.57</v>
      </c>
      <c r="F39" s="116">
        <v>131436.26</v>
      </c>
      <c r="G39" s="116">
        <f t="shared" si="2"/>
        <v>1106.4400000000023</v>
      </c>
      <c r="H39" s="116">
        <v>132542.70000000001</v>
      </c>
    </row>
    <row r="40" spans="1:8" x14ac:dyDescent="0.3">
      <c r="A40" s="4"/>
      <c r="B40" s="4"/>
      <c r="C40" s="5" t="s">
        <v>32</v>
      </c>
      <c r="D40" s="7" t="s">
        <v>33</v>
      </c>
      <c r="E40" s="19">
        <v>0</v>
      </c>
      <c r="F40" s="115">
        <v>500</v>
      </c>
      <c r="G40" s="115">
        <f t="shared" si="2"/>
        <v>0</v>
      </c>
      <c r="H40" s="115">
        <v>500</v>
      </c>
    </row>
    <row r="41" spans="1:8" x14ac:dyDescent="0.3">
      <c r="A41" s="4"/>
      <c r="B41" s="4"/>
      <c r="C41" s="5" t="s">
        <v>110</v>
      </c>
      <c r="D41" s="5" t="s">
        <v>112</v>
      </c>
      <c r="E41" s="17">
        <v>61448.45</v>
      </c>
      <c r="F41" s="115">
        <v>70569.990000000005</v>
      </c>
      <c r="G41" s="115">
        <f t="shared" si="2"/>
        <v>-1917</v>
      </c>
      <c r="H41" s="115">
        <v>68652.990000000005</v>
      </c>
    </row>
    <row r="42" spans="1:8" x14ac:dyDescent="0.3">
      <c r="A42" s="4"/>
      <c r="B42" s="4"/>
      <c r="C42" s="37" t="s">
        <v>109</v>
      </c>
      <c r="D42" s="5" t="s">
        <v>115</v>
      </c>
      <c r="E42" s="17">
        <v>3880.04</v>
      </c>
      <c r="F42" s="115">
        <v>0</v>
      </c>
      <c r="G42" s="115">
        <f t="shared" si="2"/>
        <v>2500</v>
      </c>
      <c r="H42" s="115">
        <v>2500</v>
      </c>
    </row>
    <row r="43" spans="1:8" x14ac:dyDescent="0.3">
      <c r="A43" s="4"/>
      <c r="B43" s="4"/>
      <c r="C43" s="37" t="s">
        <v>39</v>
      </c>
      <c r="D43" s="5" t="s">
        <v>92</v>
      </c>
      <c r="E43" s="17">
        <v>347.03</v>
      </c>
      <c r="F43" s="115">
        <v>0</v>
      </c>
      <c r="G43" s="115">
        <f t="shared" si="2"/>
        <v>0</v>
      </c>
      <c r="H43" s="115">
        <v>0</v>
      </c>
    </row>
    <row r="44" spans="1:8" x14ac:dyDescent="0.3">
      <c r="A44" s="4"/>
      <c r="B44" s="4"/>
      <c r="C44" s="5" t="s">
        <v>84</v>
      </c>
      <c r="D44" s="5" t="s">
        <v>87</v>
      </c>
      <c r="E44" s="17">
        <v>0</v>
      </c>
      <c r="F44" s="115">
        <v>0</v>
      </c>
      <c r="G44" s="115">
        <f t="shared" si="2"/>
        <v>2336.8200000000002</v>
      </c>
      <c r="H44" s="115">
        <v>2336.8200000000002</v>
      </c>
    </row>
    <row r="45" spans="1:8" x14ac:dyDescent="0.3">
      <c r="A45" s="4"/>
      <c r="B45" s="10" t="s">
        <v>29</v>
      </c>
      <c r="C45" s="5"/>
      <c r="D45" s="5"/>
      <c r="E45" s="17"/>
      <c r="F45" s="115" t="s">
        <v>64</v>
      </c>
      <c r="G45" s="115"/>
      <c r="H45" s="115" t="s">
        <v>64</v>
      </c>
    </row>
    <row r="46" spans="1:8" x14ac:dyDescent="0.3">
      <c r="A46" s="27"/>
      <c r="B46" s="23">
        <v>34</v>
      </c>
      <c r="C46" s="24"/>
      <c r="D46" s="23" t="s">
        <v>44</v>
      </c>
      <c r="E46" s="25">
        <f>E47</f>
        <v>259.88</v>
      </c>
      <c r="F46" s="26">
        <f>F47</f>
        <v>100</v>
      </c>
      <c r="G46" s="26">
        <f>G47</f>
        <v>-32.620000000000005</v>
      </c>
      <c r="H46" s="26">
        <f>H47</f>
        <v>67.38</v>
      </c>
    </row>
    <row r="47" spans="1:8" x14ac:dyDescent="0.3">
      <c r="A47" s="4"/>
      <c r="B47" s="4"/>
      <c r="C47" s="5" t="s">
        <v>42</v>
      </c>
      <c r="D47" s="5" t="s">
        <v>43</v>
      </c>
      <c r="E47" s="19">
        <v>259.88</v>
      </c>
      <c r="F47" s="115">
        <v>100</v>
      </c>
      <c r="G47" s="115">
        <f>H47-F47</f>
        <v>-32.620000000000005</v>
      </c>
      <c r="H47" s="115">
        <v>67.38</v>
      </c>
    </row>
    <row r="48" spans="1:8" x14ac:dyDescent="0.3">
      <c r="A48" s="4"/>
      <c r="B48" s="10" t="s">
        <v>29</v>
      </c>
      <c r="C48" s="5"/>
      <c r="D48" s="5"/>
      <c r="E48" s="17"/>
      <c r="F48" s="115"/>
      <c r="G48" s="115"/>
      <c r="H48" s="115"/>
    </row>
    <row r="49" spans="1:8" ht="27.6" customHeight="1" x14ac:dyDescent="0.3">
      <c r="A49" s="27"/>
      <c r="B49" s="23">
        <v>38</v>
      </c>
      <c r="C49" s="29"/>
      <c r="D49" s="44" t="s">
        <v>69</v>
      </c>
      <c r="E49" s="185">
        <v>138.38</v>
      </c>
      <c r="F49" s="26">
        <v>144</v>
      </c>
      <c r="G49" s="26">
        <f>H49-F49</f>
        <v>-13.5</v>
      </c>
      <c r="H49" s="26">
        <f>H50</f>
        <v>130.5</v>
      </c>
    </row>
    <row r="50" spans="1:8" x14ac:dyDescent="0.3">
      <c r="A50" s="4"/>
      <c r="B50" s="4"/>
      <c r="C50" s="5" t="s">
        <v>110</v>
      </c>
      <c r="D50" s="110" t="s">
        <v>111</v>
      </c>
      <c r="E50" s="17">
        <v>138.38</v>
      </c>
      <c r="F50" s="115">
        <v>144</v>
      </c>
      <c r="G50" s="115">
        <f>H50-F50</f>
        <v>-13.5</v>
      </c>
      <c r="H50" s="115">
        <v>130.5</v>
      </c>
    </row>
    <row r="51" spans="1:8" x14ac:dyDescent="0.3">
      <c r="A51" s="4"/>
      <c r="B51" s="10" t="s">
        <v>29</v>
      </c>
      <c r="C51" s="5"/>
      <c r="D51" s="5"/>
      <c r="E51" s="17"/>
      <c r="F51" s="115"/>
      <c r="G51" s="115"/>
      <c r="H51" s="115"/>
    </row>
    <row r="52" spans="1:8" ht="24" customHeight="1" x14ac:dyDescent="0.3">
      <c r="A52" s="23">
        <v>4</v>
      </c>
      <c r="B52" s="27"/>
      <c r="C52" s="29"/>
      <c r="D52" s="34" t="s">
        <v>67</v>
      </c>
      <c r="E52" s="186">
        <f>E53</f>
        <v>5232.4699999999993</v>
      </c>
      <c r="F52" s="26">
        <f>F53</f>
        <v>6100</v>
      </c>
      <c r="G52" s="26">
        <f>G53</f>
        <v>600.21</v>
      </c>
      <c r="H52" s="26">
        <f>H53</f>
        <v>6700.21</v>
      </c>
    </row>
    <row r="53" spans="1:8" ht="26.4" x14ac:dyDescent="0.3">
      <c r="A53" s="28"/>
      <c r="B53" s="20">
        <v>42</v>
      </c>
      <c r="C53" s="20"/>
      <c r="D53" s="21" t="s">
        <v>31</v>
      </c>
      <c r="E53" s="181">
        <f>E54+E57</f>
        <v>5232.4699999999993</v>
      </c>
      <c r="F53" s="181">
        <f>F55+F57</f>
        <v>6100</v>
      </c>
      <c r="G53" s="181">
        <f>G54+G57+G58</f>
        <v>600.21</v>
      </c>
      <c r="H53" s="181">
        <f>H54+H55+H57+H58</f>
        <v>6700.21</v>
      </c>
    </row>
    <row r="54" spans="1:8" s="108" customFormat="1" x14ac:dyDescent="0.3">
      <c r="A54" s="111"/>
      <c r="B54" s="109"/>
      <c r="C54" s="110" t="s">
        <v>41</v>
      </c>
      <c r="D54" s="110" t="s">
        <v>13</v>
      </c>
      <c r="E54" s="40">
        <v>1099.1500000000001</v>
      </c>
      <c r="F54" s="116">
        <v>0</v>
      </c>
      <c r="G54" s="116">
        <f>H54-F54</f>
        <v>1100</v>
      </c>
      <c r="H54" s="116">
        <v>1100</v>
      </c>
    </row>
    <row r="55" spans="1:8" x14ac:dyDescent="0.3">
      <c r="A55" s="6"/>
      <c r="B55" s="3"/>
      <c r="C55" s="8" t="s">
        <v>35</v>
      </c>
      <c r="D55" s="8" t="s">
        <v>36</v>
      </c>
      <c r="E55" s="40">
        <v>0</v>
      </c>
      <c r="F55" s="116">
        <v>600</v>
      </c>
      <c r="G55" s="116">
        <v>0</v>
      </c>
      <c r="H55" s="116">
        <v>600</v>
      </c>
    </row>
    <row r="56" spans="1:8" x14ac:dyDescent="0.3">
      <c r="A56" s="6"/>
      <c r="B56" s="6"/>
      <c r="C56" s="6" t="s">
        <v>42</v>
      </c>
      <c r="D56" s="5" t="s">
        <v>43</v>
      </c>
      <c r="E56" s="40">
        <v>0</v>
      </c>
      <c r="F56" s="116">
        <v>0</v>
      </c>
      <c r="G56" s="116">
        <v>0</v>
      </c>
      <c r="H56" s="116">
        <v>0</v>
      </c>
    </row>
    <row r="57" spans="1:8" x14ac:dyDescent="0.3">
      <c r="A57" s="4"/>
      <c r="B57" s="4"/>
      <c r="C57" s="5" t="s">
        <v>110</v>
      </c>
      <c r="D57" s="5" t="s">
        <v>112</v>
      </c>
      <c r="E57" s="19">
        <v>4133.32</v>
      </c>
      <c r="F57" s="115">
        <v>5500</v>
      </c>
      <c r="G57" s="115">
        <f>H57-F57</f>
        <v>-999.79</v>
      </c>
      <c r="H57" s="115">
        <v>4500.21</v>
      </c>
    </row>
    <row r="58" spans="1:8" s="12" customFormat="1" x14ac:dyDescent="0.3">
      <c r="A58" s="5"/>
      <c r="B58" s="8"/>
      <c r="C58" s="5" t="s">
        <v>84</v>
      </c>
      <c r="D58" s="5" t="s">
        <v>88</v>
      </c>
      <c r="E58" s="36">
        <v>0</v>
      </c>
      <c r="F58" s="32">
        <v>0</v>
      </c>
      <c r="G58" s="32">
        <v>500</v>
      </c>
      <c r="H58" s="32">
        <v>500</v>
      </c>
    </row>
    <row r="59" spans="1:8" s="12" customFormat="1" x14ac:dyDescent="0.3">
      <c r="A59" s="5"/>
      <c r="B59" s="10" t="s">
        <v>29</v>
      </c>
      <c r="C59" s="5"/>
      <c r="D59" s="5"/>
      <c r="E59" s="36"/>
      <c r="F59" s="32"/>
      <c r="G59" s="32"/>
      <c r="H59" s="32"/>
    </row>
    <row r="60" spans="1:8" x14ac:dyDescent="0.3">
      <c r="A60" s="41"/>
      <c r="B60" s="41"/>
      <c r="C60" s="41"/>
      <c r="D60" s="41"/>
      <c r="E60" s="41"/>
      <c r="F60" s="41"/>
      <c r="G60" s="119"/>
      <c r="H60" s="119"/>
    </row>
    <row r="61" spans="1:8" x14ac:dyDescent="0.3">
      <c r="A61" s="41"/>
      <c r="B61" s="41"/>
      <c r="C61" s="41"/>
      <c r="D61" s="41"/>
      <c r="E61" s="41"/>
      <c r="F61" s="41"/>
      <c r="G61" s="41"/>
      <c r="H61" s="41"/>
    </row>
  </sheetData>
  <mergeCells count="5">
    <mergeCell ref="A1:H1"/>
    <mergeCell ref="A7:H7"/>
    <mergeCell ref="A5:H5"/>
    <mergeCell ref="A3:H3"/>
    <mergeCell ref="A29:H29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>
      <selection activeCell="C16" sqref="C16"/>
    </sheetView>
  </sheetViews>
  <sheetFormatPr defaultRowHeight="14.4" x14ac:dyDescent="0.3"/>
  <cols>
    <col min="1" max="1" width="37.6640625" style="14" customWidth="1"/>
    <col min="2" max="2" width="25.109375" style="14" customWidth="1"/>
    <col min="3" max="3" width="25.33203125" customWidth="1"/>
    <col min="4" max="4" width="21.33203125" customWidth="1"/>
    <col min="5" max="5" width="20.109375" customWidth="1"/>
  </cols>
  <sheetData>
    <row r="1" spans="1:8" ht="42" customHeight="1" x14ac:dyDescent="0.3">
      <c r="A1" s="152" t="s">
        <v>116</v>
      </c>
      <c r="B1" s="152"/>
      <c r="C1" s="152"/>
      <c r="D1" s="152"/>
      <c r="E1" s="152"/>
    </row>
    <row r="2" spans="1:8" ht="18" customHeight="1" x14ac:dyDescent="0.3">
      <c r="A2" s="13"/>
      <c r="B2" s="13"/>
      <c r="C2" s="1"/>
      <c r="D2" s="1"/>
      <c r="E2" s="9"/>
    </row>
    <row r="3" spans="1:8" ht="15.6" x14ac:dyDescent="0.3">
      <c r="A3" s="152" t="s">
        <v>22</v>
      </c>
      <c r="B3" s="152"/>
      <c r="C3" s="152"/>
      <c r="D3" s="152"/>
      <c r="E3" s="152"/>
    </row>
    <row r="4" spans="1:8" x14ac:dyDescent="0.3">
      <c r="A4" s="13"/>
      <c r="B4" s="13"/>
      <c r="C4" s="2"/>
      <c r="D4" s="2"/>
      <c r="E4" s="2"/>
    </row>
    <row r="5" spans="1:8" ht="18" customHeight="1" x14ac:dyDescent="0.3">
      <c r="A5" s="152" t="s">
        <v>8</v>
      </c>
      <c r="B5" s="152"/>
      <c r="C5" s="152"/>
      <c r="D5" s="152"/>
      <c r="E5" s="152"/>
    </row>
    <row r="6" spans="1:8" x14ac:dyDescent="0.3">
      <c r="A6" s="13"/>
      <c r="B6" s="13"/>
      <c r="C6" s="2"/>
      <c r="D6" s="2"/>
      <c r="E6" s="2"/>
    </row>
    <row r="7" spans="1:8" ht="15.75" customHeight="1" x14ac:dyDescent="0.3">
      <c r="A7" s="152" t="s">
        <v>18</v>
      </c>
      <c r="B7" s="152"/>
      <c r="C7" s="152"/>
      <c r="D7" s="152"/>
      <c r="E7" s="152"/>
    </row>
    <row r="8" spans="1:8" x14ac:dyDescent="0.3">
      <c r="A8" s="13"/>
      <c r="B8" s="76"/>
      <c r="C8" s="2"/>
      <c r="D8" s="104"/>
      <c r="E8" s="2"/>
    </row>
    <row r="9" spans="1:8" ht="22.2" customHeight="1" x14ac:dyDescent="0.3">
      <c r="A9" s="38" t="s">
        <v>19</v>
      </c>
      <c r="B9" s="107" t="s">
        <v>106</v>
      </c>
      <c r="C9" s="38" t="s">
        <v>102</v>
      </c>
      <c r="D9" s="38" t="s">
        <v>105</v>
      </c>
      <c r="E9" s="38" t="s">
        <v>119</v>
      </c>
      <c r="F9" s="41"/>
      <c r="G9" s="70"/>
      <c r="H9" s="70"/>
    </row>
    <row r="10" spans="1:8" ht="15.75" customHeight="1" x14ac:dyDescent="0.3">
      <c r="A10" s="20" t="s">
        <v>20</v>
      </c>
      <c r="B10" s="182">
        <f>B12+B13</f>
        <v>902806.53</v>
      </c>
      <c r="C10" s="26">
        <f t="shared" ref="C10:E10" si="0">C11</f>
        <v>980050.25</v>
      </c>
      <c r="D10" s="26">
        <f>E10-C10</f>
        <v>44184.119999999995</v>
      </c>
      <c r="E10" s="26">
        <f t="shared" si="0"/>
        <v>1024234.37</v>
      </c>
      <c r="F10" s="41"/>
      <c r="G10" s="70"/>
      <c r="H10" s="70"/>
    </row>
    <row r="11" spans="1:8" x14ac:dyDescent="0.3">
      <c r="A11" s="45" t="s">
        <v>45</v>
      </c>
      <c r="B11" s="182">
        <v>902806.53</v>
      </c>
      <c r="C11" s="182">
        <f t="shared" ref="C11" si="1">C12+C13</f>
        <v>980050.25</v>
      </c>
      <c r="D11" s="182">
        <f>E11-C11</f>
        <v>44184.119999999995</v>
      </c>
      <c r="E11" s="182">
        <f t="shared" ref="E11" si="2">E12+E13</f>
        <v>1024234.37</v>
      </c>
      <c r="F11" s="41"/>
      <c r="G11" s="70"/>
      <c r="H11" s="70"/>
    </row>
    <row r="12" spans="1:8" s="12" customFormat="1" x14ac:dyDescent="0.3">
      <c r="A12" s="46" t="s">
        <v>72</v>
      </c>
      <c r="B12" s="183">
        <v>797164.35</v>
      </c>
      <c r="C12" s="184">
        <v>961606.28</v>
      </c>
      <c r="D12" s="184">
        <f>E12-C12</f>
        <v>44197.619999999995</v>
      </c>
      <c r="E12" s="184">
        <v>1005803.9</v>
      </c>
      <c r="F12" s="97"/>
      <c r="G12" s="71"/>
      <c r="H12" s="71"/>
    </row>
    <row r="13" spans="1:8" s="12" customFormat="1" x14ac:dyDescent="0.3">
      <c r="A13" s="46" t="s">
        <v>46</v>
      </c>
      <c r="B13" s="183">
        <v>105642.18000000005</v>
      </c>
      <c r="C13" s="184">
        <v>18443.97</v>
      </c>
      <c r="D13" s="184">
        <f>E13-C13</f>
        <v>-13.5</v>
      </c>
      <c r="E13" s="184">
        <v>18430.47</v>
      </c>
      <c r="F13" s="97"/>
      <c r="G13" s="71"/>
      <c r="H13" s="71"/>
    </row>
    <row r="14" spans="1:8" x14ac:dyDescent="0.3">
      <c r="A14" s="47"/>
      <c r="B14" s="47"/>
      <c r="C14" s="41"/>
      <c r="D14" s="41"/>
      <c r="E14" s="41"/>
      <c r="F14" s="41"/>
      <c r="G14" s="70"/>
      <c r="H14" s="70"/>
    </row>
    <row r="15" spans="1:8" x14ac:dyDescent="0.3">
      <c r="A15" s="47"/>
      <c r="B15" s="47"/>
      <c r="C15" s="41"/>
      <c r="D15" s="70"/>
      <c r="E15" s="41"/>
      <c r="F15" s="41"/>
      <c r="G15" s="70"/>
      <c r="H15" s="70"/>
    </row>
    <row r="16" spans="1:8" x14ac:dyDescent="0.3">
      <c r="A16" s="47"/>
      <c r="B16" s="47"/>
      <c r="C16" s="41"/>
      <c r="D16" s="41"/>
      <c r="E16" s="41"/>
    </row>
  </sheetData>
  <mergeCells count="4">
    <mergeCell ref="A7:E7"/>
    <mergeCell ref="A5:E5"/>
    <mergeCell ref="A3:E3"/>
    <mergeCell ref="A1:E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2"/>
  <sheetViews>
    <sheetView tabSelected="1" topLeftCell="A91" workbookViewId="0">
      <selection activeCell="E24" sqref="E24"/>
    </sheetView>
  </sheetViews>
  <sheetFormatPr defaultRowHeight="14.4" x14ac:dyDescent="0.3"/>
  <cols>
    <col min="1" max="1" width="7.44140625" bestFit="1" customWidth="1"/>
    <col min="2" max="2" width="8.44140625" bestFit="1" customWidth="1"/>
    <col min="3" max="3" width="8.6640625" customWidth="1"/>
    <col min="4" max="4" width="30" customWidth="1"/>
    <col min="5" max="5" width="21.33203125" customWidth="1"/>
    <col min="6" max="6" width="22.6640625" customWidth="1"/>
    <col min="7" max="8" width="22.109375" customWidth="1"/>
  </cols>
  <sheetData>
    <row r="1" spans="1:12" ht="42" customHeight="1" x14ac:dyDescent="0.3">
      <c r="A1" s="152" t="s">
        <v>124</v>
      </c>
      <c r="B1" s="152"/>
      <c r="C1" s="152"/>
      <c r="D1" s="152"/>
      <c r="E1" s="152"/>
      <c r="F1" s="152"/>
      <c r="G1" s="152"/>
      <c r="H1" s="152"/>
    </row>
    <row r="2" spans="1:12" ht="17.399999999999999" x14ac:dyDescent="0.3">
      <c r="A2" s="1"/>
      <c r="B2" s="1"/>
      <c r="C2" s="1"/>
      <c r="D2" s="1"/>
      <c r="E2" s="9"/>
      <c r="F2" s="2"/>
      <c r="G2" s="2"/>
      <c r="H2" s="2"/>
    </row>
    <row r="3" spans="1:12" ht="18" customHeight="1" x14ac:dyDescent="0.3">
      <c r="A3" s="152" t="s">
        <v>21</v>
      </c>
      <c r="B3" s="152"/>
      <c r="C3" s="152"/>
      <c r="D3" s="152"/>
      <c r="E3" s="152"/>
      <c r="F3" s="152"/>
      <c r="G3" s="152"/>
      <c r="H3" s="152"/>
    </row>
    <row r="4" spans="1:12" ht="17.399999999999999" x14ac:dyDescent="0.3">
      <c r="A4" s="42"/>
      <c r="B4" s="42"/>
      <c r="C4" s="42"/>
      <c r="D4" s="42"/>
      <c r="E4" s="42"/>
      <c r="F4" s="43"/>
      <c r="G4" s="43"/>
      <c r="H4" s="43"/>
      <c r="I4" s="119"/>
      <c r="J4" s="41"/>
      <c r="K4" s="41"/>
      <c r="L4" s="41"/>
    </row>
    <row r="5" spans="1:12" x14ac:dyDescent="0.3">
      <c r="A5" s="173" t="s">
        <v>23</v>
      </c>
      <c r="B5" s="174"/>
      <c r="C5" s="175"/>
      <c r="D5" s="39" t="s">
        <v>24</v>
      </c>
      <c r="E5" s="39" t="s">
        <v>106</v>
      </c>
      <c r="F5" s="38" t="s">
        <v>102</v>
      </c>
      <c r="G5" s="38" t="s">
        <v>105</v>
      </c>
      <c r="H5" s="38" t="s">
        <v>119</v>
      </c>
      <c r="I5" s="119"/>
      <c r="J5" s="41"/>
      <c r="K5" s="41"/>
      <c r="L5" s="41"/>
    </row>
    <row r="6" spans="1:12" x14ac:dyDescent="0.3">
      <c r="A6" s="48"/>
      <c r="B6" s="49"/>
      <c r="C6" s="50"/>
      <c r="D6" s="51"/>
      <c r="E6" s="51"/>
      <c r="F6" s="105"/>
      <c r="G6" s="105"/>
      <c r="H6" s="105"/>
      <c r="I6" s="119"/>
      <c r="J6" s="41"/>
      <c r="K6" s="41"/>
      <c r="L6" s="41"/>
    </row>
    <row r="7" spans="1:12" ht="26.4" x14ac:dyDescent="0.3">
      <c r="A7" s="156" t="s">
        <v>71</v>
      </c>
      <c r="B7" s="178"/>
      <c r="C7" s="179"/>
      <c r="D7" s="130" t="s">
        <v>93</v>
      </c>
      <c r="E7" s="52">
        <f t="shared" ref="E7:H8" si="0">E8</f>
        <v>902806.52999999991</v>
      </c>
      <c r="F7" s="117">
        <f t="shared" si="0"/>
        <v>980050.25</v>
      </c>
      <c r="G7" s="117">
        <f>H7-F7</f>
        <v>44184.119999999995</v>
      </c>
      <c r="H7" s="117">
        <f t="shared" si="0"/>
        <v>1024234.37</v>
      </c>
      <c r="I7" s="119"/>
      <c r="J7" s="41"/>
      <c r="K7" s="41"/>
      <c r="L7" s="41"/>
    </row>
    <row r="8" spans="1:12" ht="26.4" x14ac:dyDescent="0.3">
      <c r="A8" s="156" t="s">
        <v>70</v>
      </c>
      <c r="B8" s="178"/>
      <c r="C8" s="179"/>
      <c r="D8" s="131" t="s">
        <v>94</v>
      </c>
      <c r="E8" s="52">
        <f t="shared" si="0"/>
        <v>902806.52999999991</v>
      </c>
      <c r="F8" s="117">
        <f t="shared" si="0"/>
        <v>980050.25</v>
      </c>
      <c r="G8" s="117">
        <f t="shared" ref="G8:G63" si="1">H8-F8</f>
        <v>44184.119999999995</v>
      </c>
      <c r="H8" s="117">
        <f t="shared" si="0"/>
        <v>1024234.37</v>
      </c>
      <c r="I8" s="119"/>
      <c r="J8" s="41"/>
      <c r="K8" s="41"/>
      <c r="L8" s="41"/>
    </row>
    <row r="9" spans="1:12" ht="14.4" customHeight="1" x14ac:dyDescent="0.3">
      <c r="A9" s="156" t="s">
        <v>95</v>
      </c>
      <c r="B9" s="178"/>
      <c r="C9" s="179"/>
      <c r="D9" s="132" t="s">
        <v>96</v>
      </c>
      <c r="E9" s="63">
        <f>E10+E65</f>
        <v>902806.52999999991</v>
      </c>
      <c r="F9" s="30">
        <f>F10+F65</f>
        <v>980050.25</v>
      </c>
      <c r="G9" s="30">
        <f t="shared" si="1"/>
        <v>44184.119999999995</v>
      </c>
      <c r="H9" s="30">
        <f>H10+H65</f>
        <v>1024234.37</v>
      </c>
      <c r="I9" s="119"/>
      <c r="J9" s="41"/>
      <c r="K9" s="41"/>
      <c r="L9" s="41"/>
    </row>
    <row r="10" spans="1:12" ht="14.4" customHeight="1" x14ac:dyDescent="0.3">
      <c r="A10" s="156" t="s">
        <v>75</v>
      </c>
      <c r="B10" s="178"/>
      <c r="C10" s="179"/>
      <c r="D10" s="102" t="s">
        <v>73</v>
      </c>
      <c r="E10" s="52">
        <f>E11+E34+E60</f>
        <v>884204.16999999993</v>
      </c>
      <c r="F10" s="114">
        <f>F11+F34+F60</f>
        <v>961106.28</v>
      </c>
      <c r="G10" s="30">
        <f t="shared" si="1"/>
        <v>43014.409999999916</v>
      </c>
      <c r="H10" s="114">
        <f>H11+H34+H60</f>
        <v>1004120.69</v>
      </c>
      <c r="I10" s="119"/>
      <c r="J10" s="41"/>
      <c r="K10" s="41"/>
      <c r="L10" s="41"/>
    </row>
    <row r="11" spans="1:12" ht="14.4" customHeight="1" x14ac:dyDescent="0.3">
      <c r="A11" s="172" t="s">
        <v>99</v>
      </c>
      <c r="B11" s="165"/>
      <c r="C11" s="166"/>
      <c r="D11" s="101" t="s">
        <v>59</v>
      </c>
      <c r="E11" s="53">
        <f>E12+E15+E22+E30</f>
        <v>794780.23</v>
      </c>
      <c r="F11" s="33">
        <f>F12+F15+F19+F22</f>
        <v>867207.18</v>
      </c>
      <c r="G11" s="30">
        <f t="shared" si="1"/>
        <v>4074.4399999999441</v>
      </c>
      <c r="H11" s="33">
        <f>H12+H15+H19+H22+H27+H30</f>
        <v>871281.62</v>
      </c>
      <c r="I11" s="119"/>
      <c r="J11" s="41"/>
      <c r="K11" s="41"/>
      <c r="L11" s="41"/>
    </row>
    <row r="12" spans="1:12" x14ac:dyDescent="0.3">
      <c r="A12" s="172" t="s">
        <v>35</v>
      </c>
      <c r="B12" s="165"/>
      <c r="C12" s="166"/>
      <c r="D12" s="101" t="s">
        <v>36</v>
      </c>
      <c r="E12" s="53">
        <f t="shared" ref="E12:E13" si="2">E13</f>
        <v>881.26</v>
      </c>
      <c r="F12" s="117">
        <v>1000</v>
      </c>
      <c r="G12" s="30">
        <f t="shared" si="1"/>
        <v>6396.62</v>
      </c>
      <c r="H12" s="117">
        <v>7396.62</v>
      </c>
      <c r="I12" s="119"/>
      <c r="J12" s="41"/>
      <c r="K12" s="41"/>
      <c r="L12" s="41"/>
    </row>
    <row r="13" spans="1:12" x14ac:dyDescent="0.3">
      <c r="A13" s="54" t="s">
        <v>64</v>
      </c>
      <c r="B13" s="55">
        <v>3</v>
      </c>
      <c r="C13" s="56"/>
      <c r="D13" s="56" t="s">
        <v>16</v>
      </c>
      <c r="E13" s="57">
        <f t="shared" si="2"/>
        <v>881.26</v>
      </c>
      <c r="F13" s="116">
        <v>1000</v>
      </c>
      <c r="G13" s="30">
        <f t="shared" si="1"/>
        <v>6396.62</v>
      </c>
      <c r="H13" s="116">
        <v>7396.62</v>
      </c>
      <c r="I13" s="119"/>
      <c r="J13" s="41"/>
      <c r="K13" s="41"/>
      <c r="L13" s="41"/>
    </row>
    <row r="14" spans="1:12" x14ac:dyDescent="0.3">
      <c r="A14" s="58" t="s">
        <v>64</v>
      </c>
      <c r="B14" s="59">
        <v>32</v>
      </c>
      <c r="C14" s="60"/>
      <c r="D14" s="56" t="s">
        <v>25</v>
      </c>
      <c r="E14" s="57">
        <v>881.26</v>
      </c>
      <c r="F14" s="116">
        <v>1000</v>
      </c>
      <c r="G14" s="30">
        <f t="shared" si="1"/>
        <v>6396.62</v>
      </c>
      <c r="H14" s="116">
        <v>7396.62</v>
      </c>
      <c r="I14" s="119"/>
      <c r="J14" s="41"/>
      <c r="K14" s="41"/>
      <c r="L14" s="41"/>
    </row>
    <row r="15" spans="1:12" ht="30.6" customHeight="1" x14ac:dyDescent="0.3">
      <c r="A15" s="164" t="s">
        <v>42</v>
      </c>
      <c r="B15" s="176"/>
      <c r="C15" s="177"/>
      <c r="D15" s="101" t="s">
        <v>60</v>
      </c>
      <c r="E15" s="53">
        <f>E16</f>
        <v>40120.549999999996</v>
      </c>
      <c r="F15" s="117">
        <f>F16</f>
        <v>40707.18</v>
      </c>
      <c r="G15" s="117">
        <f t="shared" si="1"/>
        <v>-2822.1800000000003</v>
      </c>
      <c r="H15" s="117">
        <f>H16</f>
        <v>37885</v>
      </c>
      <c r="I15" s="119"/>
      <c r="J15" s="41"/>
      <c r="K15" s="41"/>
      <c r="L15" s="41"/>
    </row>
    <row r="16" spans="1:12" x14ac:dyDescent="0.3">
      <c r="A16" s="54" t="s">
        <v>64</v>
      </c>
      <c r="B16" s="55">
        <v>3</v>
      </c>
      <c r="C16" s="56"/>
      <c r="D16" s="56" t="s">
        <v>16</v>
      </c>
      <c r="E16" s="57">
        <f>E17+E18</f>
        <v>40120.549999999996</v>
      </c>
      <c r="F16" s="116">
        <f>F17+F18</f>
        <v>40707.18</v>
      </c>
      <c r="G16" s="30">
        <f t="shared" si="1"/>
        <v>-2822.1800000000003</v>
      </c>
      <c r="H16" s="116">
        <f>H17+H18</f>
        <v>37885</v>
      </c>
      <c r="I16" s="119"/>
      <c r="J16" s="41"/>
      <c r="K16" s="41"/>
      <c r="L16" s="41"/>
    </row>
    <row r="17" spans="1:12" x14ac:dyDescent="0.3">
      <c r="A17" s="58" t="s">
        <v>64</v>
      </c>
      <c r="B17" s="59">
        <v>32</v>
      </c>
      <c r="C17" s="60"/>
      <c r="D17" s="56" t="s">
        <v>25</v>
      </c>
      <c r="E17" s="57">
        <v>39860.67</v>
      </c>
      <c r="F17" s="116">
        <v>40607.18</v>
      </c>
      <c r="G17" s="30">
        <f t="shared" si="1"/>
        <v>-2789.5599999999977</v>
      </c>
      <c r="H17" s="116">
        <v>37817.620000000003</v>
      </c>
      <c r="I17" s="119"/>
      <c r="J17" s="41"/>
      <c r="K17" s="41"/>
      <c r="L17" s="41"/>
    </row>
    <row r="18" spans="1:12" x14ac:dyDescent="0.3">
      <c r="A18" s="58" t="s">
        <v>64</v>
      </c>
      <c r="B18" s="59">
        <v>34</v>
      </c>
      <c r="C18" s="60"/>
      <c r="D18" s="56" t="s">
        <v>44</v>
      </c>
      <c r="E18" s="57">
        <v>259.88</v>
      </c>
      <c r="F18" s="116">
        <v>100</v>
      </c>
      <c r="G18" s="30">
        <f t="shared" si="1"/>
        <v>-32.620000000000005</v>
      </c>
      <c r="H18" s="116">
        <v>67.38</v>
      </c>
      <c r="I18" s="41"/>
      <c r="J18" s="41"/>
      <c r="K18" s="41"/>
      <c r="L18" s="41"/>
    </row>
    <row r="19" spans="1:12" ht="26.4" x14ac:dyDescent="0.3">
      <c r="A19" s="172" t="s">
        <v>32</v>
      </c>
      <c r="B19" s="165"/>
      <c r="C19" s="166"/>
      <c r="D19" s="101" t="s">
        <v>61</v>
      </c>
      <c r="E19" s="52">
        <v>0</v>
      </c>
      <c r="F19" s="117">
        <v>500</v>
      </c>
      <c r="G19" s="117">
        <f t="shared" si="1"/>
        <v>0</v>
      </c>
      <c r="H19" s="117">
        <v>500</v>
      </c>
      <c r="I19" s="41"/>
      <c r="J19" s="41"/>
      <c r="K19" s="41"/>
      <c r="L19" s="41"/>
    </row>
    <row r="20" spans="1:12" x14ac:dyDescent="0.3">
      <c r="A20" s="54" t="s">
        <v>64</v>
      </c>
      <c r="B20" s="55">
        <v>3</v>
      </c>
      <c r="C20" s="56"/>
      <c r="D20" s="56" t="s">
        <v>16</v>
      </c>
      <c r="E20" s="57">
        <v>0</v>
      </c>
      <c r="F20" s="116">
        <v>500</v>
      </c>
      <c r="G20" s="30">
        <f t="shared" si="1"/>
        <v>0</v>
      </c>
      <c r="H20" s="116">
        <v>500</v>
      </c>
      <c r="I20" s="41"/>
      <c r="J20" s="41"/>
      <c r="K20" s="41"/>
      <c r="L20" s="41"/>
    </row>
    <row r="21" spans="1:12" x14ac:dyDescent="0.3">
      <c r="A21" s="58" t="s">
        <v>64</v>
      </c>
      <c r="B21" s="66">
        <v>32</v>
      </c>
      <c r="C21" s="60"/>
      <c r="D21" s="56" t="s">
        <v>25</v>
      </c>
      <c r="E21" s="57">
        <v>0</v>
      </c>
      <c r="F21" s="116">
        <v>500</v>
      </c>
      <c r="G21" s="30">
        <f t="shared" si="1"/>
        <v>0</v>
      </c>
      <c r="H21" s="116">
        <v>500</v>
      </c>
      <c r="I21" s="41"/>
      <c r="J21" s="41"/>
      <c r="K21" s="41"/>
      <c r="L21" s="41"/>
    </row>
    <row r="22" spans="1:12" ht="24.6" customHeight="1" x14ac:dyDescent="0.3">
      <c r="A22" s="164" t="s">
        <v>110</v>
      </c>
      <c r="B22" s="165"/>
      <c r="C22" s="166"/>
      <c r="D22" s="101" t="s">
        <v>113</v>
      </c>
      <c r="E22" s="62">
        <f>E23</f>
        <v>753431.3899999999</v>
      </c>
      <c r="F22" s="117">
        <f>F23</f>
        <v>825000</v>
      </c>
      <c r="G22" s="30">
        <f t="shared" si="1"/>
        <v>0</v>
      </c>
      <c r="H22" s="117">
        <f>H23</f>
        <v>825000</v>
      </c>
      <c r="I22" s="41"/>
      <c r="J22" s="41"/>
      <c r="K22" s="41"/>
      <c r="L22" s="41"/>
    </row>
    <row r="23" spans="1:12" x14ac:dyDescent="0.3">
      <c r="A23" s="54" t="s">
        <v>64</v>
      </c>
      <c r="B23" s="55">
        <v>3</v>
      </c>
      <c r="C23" s="56"/>
      <c r="D23" s="56" t="s">
        <v>16</v>
      </c>
      <c r="E23" s="57">
        <f>E24+E25</f>
        <v>753431.3899999999</v>
      </c>
      <c r="F23" s="116">
        <f>F24+F25</f>
        <v>825000</v>
      </c>
      <c r="G23" s="30">
        <f t="shared" si="1"/>
        <v>0</v>
      </c>
      <c r="H23" s="116">
        <f>H24+H25</f>
        <v>825000</v>
      </c>
      <c r="I23" s="41"/>
      <c r="J23" s="41"/>
      <c r="K23" s="41"/>
      <c r="L23" s="41"/>
    </row>
    <row r="24" spans="1:12" x14ac:dyDescent="0.3">
      <c r="A24" s="58" t="s">
        <v>64</v>
      </c>
      <c r="B24" s="59">
        <v>31</v>
      </c>
      <c r="C24" s="60"/>
      <c r="D24" s="56" t="s">
        <v>17</v>
      </c>
      <c r="E24" s="57">
        <v>700580.45</v>
      </c>
      <c r="F24" s="116">
        <v>770000</v>
      </c>
      <c r="G24" s="30">
        <f t="shared" si="1"/>
        <v>0</v>
      </c>
      <c r="H24" s="116">
        <v>770000</v>
      </c>
      <c r="I24" s="41"/>
      <c r="J24" s="41"/>
      <c r="K24" s="41"/>
      <c r="L24" s="41"/>
    </row>
    <row r="25" spans="1:12" x14ac:dyDescent="0.3">
      <c r="A25" s="58" t="s">
        <v>64</v>
      </c>
      <c r="B25" s="59">
        <v>32</v>
      </c>
      <c r="C25" s="60"/>
      <c r="D25" s="56" t="s">
        <v>25</v>
      </c>
      <c r="E25" s="57">
        <v>52850.94</v>
      </c>
      <c r="F25" s="116">
        <v>55000</v>
      </c>
      <c r="G25" s="30">
        <f t="shared" si="1"/>
        <v>0</v>
      </c>
      <c r="H25" s="116">
        <v>55000</v>
      </c>
      <c r="I25" s="41"/>
      <c r="J25" s="41"/>
      <c r="K25" s="41"/>
      <c r="L25" s="41"/>
    </row>
    <row r="26" spans="1:12" x14ac:dyDescent="0.3">
      <c r="A26" s="58"/>
      <c r="B26" s="59">
        <v>34</v>
      </c>
      <c r="C26" s="60"/>
      <c r="D26" s="56" t="s">
        <v>44</v>
      </c>
      <c r="E26" s="57">
        <v>0</v>
      </c>
      <c r="F26" s="116">
        <v>0</v>
      </c>
      <c r="G26" s="30">
        <f t="shared" si="1"/>
        <v>0</v>
      </c>
      <c r="H26" s="116">
        <v>0</v>
      </c>
      <c r="I26" s="41"/>
      <c r="J26" s="41"/>
      <c r="K26" s="41"/>
      <c r="L26" s="41"/>
    </row>
    <row r="27" spans="1:12" x14ac:dyDescent="0.3">
      <c r="A27" s="164" t="s">
        <v>110</v>
      </c>
      <c r="B27" s="165"/>
      <c r="C27" s="166"/>
      <c r="D27" s="101" t="s">
        <v>115</v>
      </c>
      <c r="E27" s="57">
        <v>0</v>
      </c>
      <c r="F27" s="116">
        <v>0</v>
      </c>
      <c r="G27" s="30">
        <f t="shared" si="1"/>
        <v>500</v>
      </c>
      <c r="H27" s="116">
        <v>500</v>
      </c>
      <c r="I27" s="41"/>
      <c r="J27" s="41"/>
      <c r="K27" s="41"/>
      <c r="L27" s="41"/>
    </row>
    <row r="28" spans="1:12" x14ac:dyDescent="0.3">
      <c r="A28" s="54" t="s">
        <v>64</v>
      </c>
      <c r="B28" s="55">
        <v>3</v>
      </c>
      <c r="C28" s="56"/>
      <c r="D28" s="56" t="s">
        <v>16</v>
      </c>
      <c r="E28" s="57">
        <v>0</v>
      </c>
      <c r="F28" s="116">
        <v>0</v>
      </c>
      <c r="G28" s="30">
        <f t="shared" si="1"/>
        <v>500</v>
      </c>
      <c r="H28" s="116">
        <v>500</v>
      </c>
      <c r="I28" s="41"/>
      <c r="J28" s="41"/>
      <c r="K28" s="41"/>
      <c r="L28" s="41"/>
    </row>
    <row r="29" spans="1:12" x14ac:dyDescent="0.3">
      <c r="A29" s="58" t="s">
        <v>64</v>
      </c>
      <c r="B29" s="59">
        <v>32</v>
      </c>
      <c r="C29" s="60"/>
      <c r="D29" s="56" t="s">
        <v>25</v>
      </c>
      <c r="E29" s="57">
        <v>0</v>
      </c>
      <c r="F29" s="116">
        <v>0</v>
      </c>
      <c r="G29" s="30">
        <f t="shared" si="1"/>
        <v>500</v>
      </c>
      <c r="H29" s="116">
        <v>500</v>
      </c>
      <c r="I29" s="41"/>
      <c r="J29" s="41"/>
      <c r="K29" s="41"/>
      <c r="L29" s="41"/>
    </row>
    <row r="30" spans="1:12" ht="28.8" customHeight="1" x14ac:dyDescent="0.3">
      <c r="A30" s="172" t="s">
        <v>39</v>
      </c>
      <c r="B30" s="165"/>
      <c r="C30" s="166"/>
      <c r="D30" s="61" t="s">
        <v>40</v>
      </c>
      <c r="E30" s="52">
        <v>347.03</v>
      </c>
      <c r="F30" s="117">
        <v>0</v>
      </c>
      <c r="G30" s="117">
        <f t="shared" si="1"/>
        <v>0</v>
      </c>
      <c r="H30" s="117">
        <v>0</v>
      </c>
      <c r="I30" s="41"/>
      <c r="J30" s="41"/>
      <c r="K30" s="41"/>
      <c r="L30" s="41"/>
    </row>
    <row r="31" spans="1:12" x14ac:dyDescent="0.3">
      <c r="A31" s="54" t="s">
        <v>64</v>
      </c>
      <c r="B31" s="55">
        <v>3</v>
      </c>
      <c r="C31" s="56"/>
      <c r="D31" s="56" t="s">
        <v>16</v>
      </c>
      <c r="E31" s="57">
        <v>347.03</v>
      </c>
      <c r="F31" s="116">
        <v>0</v>
      </c>
      <c r="G31" s="30">
        <f t="shared" si="1"/>
        <v>0</v>
      </c>
      <c r="H31" s="116">
        <v>0</v>
      </c>
      <c r="I31" s="41"/>
      <c r="J31" s="41"/>
      <c r="K31" s="41"/>
      <c r="L31" s="41"/>
    </row>
    <row r="32" spans="1:12" x14ac:dyDescent="0.3">
      <c r="A32" s="58" t="s">
        <v>64</v>
      </c>
      <c r="B32" s="59">
        <v>32</v>
      </c>
      <c r="C32" s="60"/>
      <c r="D32" s="56" t="s">
        <v>25</v>
      </c>
      <c r="E32" s="57">
        <v>347.03</v>
      </c>
      <c r="F32" s="116">
        <v>0</v>
      </c>
      <c r="G32" s="30">
        <f t="shared" si="1"/>
        <v>0</v>
      </c>
      <c r="H32" s="116">
        <v>0</v>
      </c>
      <c r="I32" s="41"/>
      <c r="J32" s="41"/>
      <c r="K32" s="41"/>
      <c r="L32" s="41"/>
    </row>
    <row r="33" spans="1:12" x14ac:dyDescent="0.3">
      <c r="A33" s="58" t="s">
        <v>29</v>
      </c>
      <c r="B33" s="59"/>
      <c r="C33" s="60"/>
      <c r="D33" s="56"/>
      <c r="E33" s="57"/>
      <c r="F33" s="116"/>
      <c r="G33" s="30" t="s">
        <v>64</v>
      </c>
      <c r="H33" s="116"/>
      <c r="I33" s="41"/>
      <c r="J33" s="41"/>
      <c r="K33" s="41"/>
      <c r="L33" s="41"/>
    </row>
    <row r="34" spans="1:12" ht="39.6" customHeight="1" x14ac:dyDescent="0.3">
      <c r="A34" s="172" t="s">
        <v>100</v>
      </c>
      <c r="B34" s="165"/>
      <c r="C34" s="166"/>
      <c r="D34" s="101" t="s">
        <v>62</v>
      </c>
      <c r="E34" s="62">
        <f>E43+E48+E54</f>
        <v>975</v>
      </c>
      <c r="F34" s="117">
        <v>3800</v>
      </c>
      <c r="G34" s="117">
        <f t="shared" si="1"/>
        <v>35043.97</v>
      </c>
      <c r="H34" s="117">
        <f>H35+H38+H43+H48+H54</f>
        <v>38843.97</v>
      </c>
      <c r="I34" s="41"/>
      <c r="J34" s="41"/>
      <c r="K34" s="41"/>
      <c r="L34" s="41"/>
    </row>
    <row r="35" spans="1:12" ht="31.2" customHeight="1" x14ac:dyDescent="0.3">
      <c r="A35" s="172" t="s">
        <v>41</v>
      </c>
      <c r="B35" s="165"/>
      <c r="C35" s="166"/>
      <c r="D35" s="101" t="s">
        <v>13</v>
      </c>
      <c r="E35" s="62">
        <v>0</v>
      </c>
      <c r="F35" s="117">
        <v>0</v>
      </c>
      <c r="G35" s="117">
        <f t="shared" si="1"/>
        <v>32207.15</v>
      </c>
      <c r="H35" s="117">
        <v>32207.15</v>
      </c>
      <c r="I35" s="41"/>
      <c r="J35" s="41"/>
      <c r="K35" s="41"/>
      <c r="L35" s="41"/>
    </row>
    <row r="36" spans="1:12" ht="31.2" customHeight="1" x14ac:dyDescent="0.3">
      <c r="A36" s="54" t="s">
        <v>64</v>
      </c>
      <c r="B36" s="55">
        <v>3</v>
      </c>
      <c r="C36" s="56"/>
      <c r="D36" s="56" t="s">
        <v>16</v>
      </c>
      <c r="E36" s="62">
        <v>0</v>
      </c>
      <c r="F36" s="117">
        <v>0</v>
      </c>
      <c r="G36" s="117">
        <f t="shared" si="1"/>
        <v>32207.15</v>
      </c>
      <c r="H36" s="117">
        <v>32207.15</v>
      </c>
      <c r="I36" s="41"/>
      <c r="J36" s="41"/>
      <c r="K36" s="41"/>
      <c r="L36" s="41"/>
    </row>
    <row r="37" spans="1:12" ht="30.6" customHeight="1" x14ac:dyDescent="0.3">
      <c r="A37" s="64" t="s">
        <v>64</v>
      </c>
      <c r="B37" s="100">
        <v>32</v>
      </c>
      <c r="C37" s="65"/>
      <c r="D37" s="56" t="s">
        <v>25</v>
      </c>
      <c r="E37" s="62">
        <v>0</v>
      </c>
      <c r="F37" s="117">
        <v>0</v>
      </c>
      <c r="G37" s="117">
        <f t="shared" si="1"/>
        <v>32207.15</v>
      </c>
      <c r="H37" s="117">
        <v>32207.15</v>
      </c>
      <c r="I37" s="41"/>
      <c r="J37" s="41"/>
      <c r="K37" s="41"/>
      <c r="L37" s="41"/>
    </row>
    <row r="38" spans="1:12" ht="22.8" customHeight="1" x14ac:dyDescent="0.3">
      <c r="A38" s="172" t="s">
        <v>35</v>
      </c>
      <c r="B38" s="165"/>
      <c r="C38" s="166"/>
      <c r="D38" s="101" t="s">
        <v>36</v>
      </c>
      <c r="E38" s="62">
        <v>0</v>
      </c>
      <c r="F38" s="117">
        <v>800</v>
      </c>
      <c r="G38" s="30">
        <f t="shared" si="1"/>
        <v>0</v>
      </c>
      <c r="H38" s="117">
        <v>800</v>
      </c>
      <c r="I38" s="41"/>
      <c r="J38" s="41"/>
      <c r="K38" s="41"/>
      <c r="L38" s="41"/>
    </row>
    <row r="39" spans="1:12" ht="26.4" customHeight="1" x14ac:dyDescent="0.3">
      <c r="A39" s="54" t="s">
        <v>64</v>
      </c>
      <c r="B39" s="55">
        <v>3</v>
      </c>
      <c r="C39" s="56"/>
      <c r="D39" s="56" t="s">
        <v>16</v>
      </c>
      <c r="E39" s="103">
        <v>0</v>
      </c>
      <c r="F39" s="116">
        <v>200</v>
      </c>
      <c r="G39" s="40">
        <f t="shared" si="1"/>
        <v>0</v>
      </c>
      <c r="H39" s="116">
        <v>200</v>
      </c>
      <c r="I39" s="41"/>
      <c r="J39" s="41"/>
      <c r="K39" s="41"/>
      <c r="L39" s="41"/>
    </row>
    <row r="40" spans="1:12" ht="19.2" customHeight="1" x14ac:dyDescent="0.3">
      <c r="A40" s="64" t="s">
        <v>64</v>
      </c>
      <c r="B40" s="100">
        <v>32</v>
      </c>
      <c r="C40" s="65"/>
      <c r="D40" s="56" t="s">
        <v>25</v>
      </c>
      <c r="E40" s="103">
        <v>0</v>
      </c>
      <c r="F40" s="116">
        <v>200</v>
      </c>
      <c r="G40" s="40">
        <f t="shared" si="1"/>
        <v>0</v>
      </c>
      <c r="H40" s="116">
        <v>200</v>
      </c>
      <c r="I40" s="41"/>
      <c r="J40" s="41"/>
      <c r="K40" s="41"/>
      <c r="L40" s="41"/>
    </row>
    <row r="41" spans="1:12" ht="30" customHeight="1" x14ac:dyDescent="0.3">
      <c r="A41" s="58" t="s">
        <v>64</v>
      </c>
      <c r="B41" s="55">
        <v>4</v>
      </c>
      <c r="C41" s="60"/>
      <c r="D41" s="56" t="s">
        <v>67</v>
      </c>
      <c r="E41" s="103">
        <v>0</v>
      </c>
      <c r="F41" s="116">
        <v>600</v>
      </c>
      <c r="G41" s="40">
        <f t="shared" si="1"/>
        <v>0</v>
      </c>
      <c r="H41" s="116">
        <v>600</v>
      </c>
      <c r="I41" s="41"/>
      <c r="J41" s="41"/>
      <c r="K41" s="41"/>
      <c r="L41" s="41"/>
    </row>
    <row r="42" spans="1:12" ht="28.2" customHeight="1" x14ac:dyDescent="0.3">
      <c r="A42" s="58" t="s">
        <v>64</v>
      </c>
      <c r="B42" s="100">
        <v>42</v>
      </c>
      <c r="C42" s="60"/>
      <c r="D42" s="56" t="s">
        <v>63</v>
      </c>
      <c r="E42" s="103">
        <v>0</v>
      </c>
      <c r="F42" s="116">
        <v>600</v>
      </c>
      <c r="G42" s="40">
        <f t="shared" si="1"/>
        <v>0</v>
      </c>
      <c r="H42" s="116">
        <v>600</v>
      </c>
      <c r="I42" s="41"/>
      <c r="J42" s="41"/>
      <c r="K42" s="41"/>
      <c r="L42" s="41"/>
    </row>
    <row r="43" spans="1:12" ht="26.4" x14ac:dyDescent="0.3">
      <c r="A43" s="172" t="s">
        <v>42</v>
      </c>
      <c r="B43" s="165"/>
      <c r="C43" s="166"/>
      <c r="D43" s="125" t="s">
        <v>90</v>
      </c>
      <c r="E43" s="52">
        <v>975</v>
      </c>
      <c r="F43" s="117">
        <v>0</v>
      </c>
      <c r="G43" s="30">
        <f t="shared" si="1"/>
        <v>0</v>
      </c>
      <c r="H43" s="117">
        <v>0</v>
      </c>
      <c r="I43" s="41"/>
      <c r="J43" s="41"/>
      <c r="K43" s="41"/>
      <c r="L43" s="41"/>
    </row>
    <row r="44" spans="1:12" ht="18" customHeight="1" x14ac:dyDescent="0.3">
      <c r="A44" s="54" t="s">
        <v>64</v>
      </c>
      <c r="B44" s="55">
        <v>3</v>
      </c>
      <c r="C44" s="56"/>
      <c r="D44" s="56" t="s">
        <v>16</v>
      </c>
      <c r="E44" s="57">
        <v>975</v>
      </c>
      <c r="F44" s="116">
        <v>0</v>
      </c>
      <c r="G44" s="40">
        <f t="shared" si="1"/>
        <v>0</v>
      </c>
      <c r="H44" s="116">
        <v>0</v>
      </c>
      <c r="I44" s="41"/>
      <c r="J44" s="41"/>
      <c r="K44" s="41"/>
      <c r="L44" s="41"/>
    </row>
    <row r="45" spans="1:12" ht="18.600000000000001" customHeight="1" x14ac:dyDescent="0.3">
      <c r="A45" s="64" t="s">
        <v>64</v>
      </c>
      <c r="B45" s="100">
        <v>32</v>
      </c>
      <c r="C45" s="65"/>
      <c r="D45" s="56" t="s">
        <v>25</v>
      </c>
      <c r="E45" s="57">
        <v>975</v>
      </c>
      <c r="F45" s="116">
        <v>0</v>
      </c>
      <c r="G45" s="40">
        <f t="shared" si="1"/>
        <v>0</v>
      </c>
      <c r="H45" s="116">
        <v>0</v>
      </c>
      <c r="I45" s="41"/>
      <c r="J45" s="41"/>
      <c r="K45" s="41"/>
      <c r="L45" s="41"/>
    </row>
    <row r="46" spans="1:12" ht="26.4" x14ac:dyDescent="0.3">
      <c r="A46" s="58" t="s">
        <v>64</v>
      </c>
      <c r="B46" s="55">
        <v>4</v>
      </c>
      <c r="C46" s="60"/>
      <c r="D46" s="56" t="s">
        <v>67</v>
      </c>
      <c r="E46" s="57">
        <v>0</v>
      </c>
      <c r="F46" s="116">
        <v>0</v>
      </c>
      <c r="G46" s="40">
        <f t="shared" si="1"/>
        <v>0</v>
      </c>
      <c r="H46" s="116">
        <v>0</v>
      </c>
      <c r="I46" s="41"/>
      <c r="J46" s="41"/>
      <c r="K46" s="41"/>
      <c r="L46" s="41"/>
    </row>
    <row r="47" spans="1:12" ht="26.4" x14ac:dyDescent="0.3">
      <c r="A47" s="58" t="s">
        <v>64</v>
      </c>
      <c r="B47" s="100">
        <v>42</v>
      </c>
      <c r="C47" s="60"/>
      <c r="D47" s="56" t="s">
        <v>63</v>
      </c>
      <c r="E47" s="57">
        <v>0</v>
      </c>
      <c r="F47" s="116">
        <v>0</v>
      </c>
      <c r="G47" s="40">
        <f t="shared" si="1"/>
        <v>0</v>
      </c>
      <c r="H47" s="116">
        <v>0</v>
      </c>
      <c r="I47" s="41"/>
      <c r="J47" s="41"/>
      <c r="K47" s="41"/>
      <c r="L47" s="41"/>
    </row>
    <row r="48" spans="1:12" ht="25.8" customHeight="1" x14ac:dyDescent="0.3">
      <c r="A48" s="164" t="s">
        <v>109</v>
      </c>
      <c r="B48" s="165"/>
      <c r="C48" s="166"/>
      <c r="D48" s="101" t="s">
        <v>115</v>
      </c>
      <c r="E48" s="63">
        <v>0</v>
      </c>
      <c r="F48" s="117">
        <v>3000</v>
      </c>
      <c r="G48" s="30">
        <f t="shared" si="1"/>
        <v>0</v>
      </c>
      <c r="H48" s="117">
        <v>3000</v>
      </c>
      <c r="I48" s="41"/>
      <c r="J48" s="41"/>
      <c r="K48" s="41"/>
      <c r="L48" s="41"/>
    </row>
    <row r="49" spans="1:12" ht="16.2" customHeight="1" x14ac:dyDescent="0.3">
      <c r="A49" s="54"/>
      <c r="B49" s="55">
        <v>3</v>
      </c>
      <c r="C49" s="101"/>
      <c r="D49" s="56" t="s">
        <v>16</v>
      </c>
      <c r="E49" s="63">
        <v>0</v>
      </c>
      <c r="F49" s="117">
        <v>2000</v>
      </c>
      <c r="G49" s="30">
        <f t="shared" si="1"/>
        <v>0</v>
      </c>
      <c r="H49" s="117">
        <v>2000</v>
      </c>
      <c r="I49" s="41"/>
      <c r="J49" s="41"/>
      <c r="K49" s="41"/>
      <c r="L49" s="41"/>
    </row>
    <row r="50" spans="1:12" ht="14.4" customHeight="1" x14ac:dyDescent="0.3">
      <c r="A50" s="54"/>
      <c r="B50" s="66">
        <v>32</v>
      </c>
      <c r="C50" s="101"/>
      <c r="D50" s="56" t="s">
        <v>25</v>
      </c>
      <c r="E50" s="63">
        <v>0</v>
      </c>
      <c r="F50" s="117">
        <v>2000</v>
      </c>
      <c r="G50" s="30">
        <f t="shared" si="1"/>
        <v>0</v>
      </c>
      <c r="H50" s="117">
        <v>2000</v>
      </c>
      <c r="I50" s="41"/>
      <c r="J50" s="41"/>
      <c r="K50" s="41"/>
      <c r="L50" s="41"/>
    </row>
    <row r="51" spans="1:12" ht="25.8" customHeight="1" x14ac:dyDescent="0.3">
      <c r="A51" s="54" t="s">
        <v>64</v>
      </c>
      <c r="B51" s="55">
        <v>4</v>
      </c>
      <c r="C51" s="56"/>
      <c r="D51" s="56" t="s">
        <v>67</v>
      </c>
      <c r="E51" s="103">
        <v>0</v>
      </c>
      <c r="F51" s="116">
        <v>1000</v>
      </c>
      <c r="G51" s="117">
        <f t="shared" si="1"/>
        <v>0</v>
      </c>
      <c r="H51" s="116">
        <v>1000</v>
      </c>
      <c r="I51" s="41"/>
      <c r="J51" s="41"/>
      <c r="K51" s="41"/>
      <c r="L51" s="41"/>
    </row>
    <row r="52" spans="1:12" ht="25.8" customHeight="1" x14ac:dyDescent="0.3">
      <c r="A52" s="58" t="s">
        <v>64</v>
      </c>
      <c r="B52" s="100">
        <v>42</v>
      </c>
      <c r="C52" s="60"/>
      <c r="D52" s="56" t="s">
        <v>63</v>
      </c>
      <c r="E52" s="103">
        <v>0</v>
      </c>
      <c r="F52" s="116">
        <v>1000</v>
      </c>
      <c r="G52" s="117">
        <f t="shared" si="1"/>
        <v>0</v>
      </c>
      <c r="H52" s="116">
        <v>1000</v>
      </c>
      <c r="I52" s="41"/>
      <c r="J52" s="41"/>
      <c r="K52" s="41"/>
      <c r="L52" s="41"/>
    </row>
    <row r="53" spans="1:12" ht="25.8" customHeight="1" x14ac:dyDescent="0.3">
      <c r="A53" s="58"/>
      <c r="B53" s="100">
        <v>45</v>
      </c>
      <c r="C53" s="60"/>
      <c r="D53" s="56" t="s">
        <v>86</v>
      </c>
      <c r="E53" s="103">
        <v>0</v>
      </c>
      <c r="F53" s="116">
        <v>0</v>
      </c>
      <c r="G53" s="117">
        <f t="shared" si="1"/>
        <v>0</v>
      </c>
      <c r="H53" s="116">
        <v>0</v>
      </c>
      <c r="I53" s="41"/>
      <c r="J53" s="41"/>
      <c r="K53" s="41"/>
      <c r="L53" s="41"/>
    </row>
    <row r="54" spans="1:12" ht="27" customHeight="1" x14ac:dyDescent="0.3">
      <c r="A54" s="156" t="s">
        <v>84</v>
      </c>
      <c r="B54" s="178"/>
      <c r="C54" s="179"/>
      <c r="D54" s="102" t="s">
        <v>83</v>
      </c>
      <c r="E54" s="52">
        <v>0</v>
      </c>
      <c r="F54" s="117">
        <v>0</v>
      </c>
      <c r="G54" s="117">
        <f t="shared" si="1"/>
        <v>2836.82</v>
      </c>
      <c r="H54" s="117">
        <v>2836.82</v>
      </c>
      <c r="I54" s="41"/>
      <c r="J54" s="41"/>
      <c r="K54" s="41"/>
      <c r="L54" s="41"/>
    </row>
    <row r="55" spans="1:12" ht="16.2" customHeight="1" x14ac:dyDescent="0.3">
      <c r="A55" s="54"/>
      <c r="B55" s="55">
        <v>3</v>
      </c>
      <c r="C55" s="101"/>
      <c r="D55" s="56" t="s">
        <v>16</v>
      </c>
      <c r="E55" s="57">
        <v>0</v>
      </c>
      <c r="F55" s="117">
        <v>0</v>
      </c>
      <c r="G55" s="30">
        <f t="shared" si="1"/>
        <v>2836.82</v>
      </c>
      <c r="H55" s="117">
        <v>2836.82</v>
      </c>
      <c r="I55" s="41"/>
      <c r="J55" s="41"/>
      <c r="K55" s="41"/>
      <c r="L55" s="41"/>
    </row>
    <row r="56" spans="1:12" ht="19.2" customHeight="1" x14ac:dyDescent="0.3">
      <c r="A56" s="54"/>
      <c r="B56" s="66">
        <v>32</v>
      </c>
      <c r="C56" s="101"/>
      <c r="D56" s="56" t="s">
        <v>25</v>
      </c>
      <c r="E56" s="57">
        <v>0</v>
      </c>
      <c r="F56" s="116">
        <v>0</v>
      </c>
      <c r="G56" s="30">
        <f t="shared" si="1"/>
        <v>2336.8200000000002</v>
      </c>
      <c r="H56" s="116">
        <v>2336.8200000000002</v>
      </c>
      <c r="I56" s="41"/>
      <c r="J56" s="41"/>
      <c r="K56" s="41"/>
      <c r="L56" s="41"/>
    </row>
    <row r="57" spans="1:12" ht="23.4" customHeight="1" x14ac:dyDescent="0.3">
      <c r="A57" s="54" t="s">
        <v>64</v>
      </c>
      <c r="B57" s="55">
        <v>4</v>
      </c>
      <c r="C57" s="56"/>
      <c r="D57" s="56" t="s">
        <v>67</v>
      </c>
      <c r="E57" s="103">
        <v>0</v>
      </c>
      <c r="F57" s="116">
        <v>0</v>
      </c>
      <c r="G57" s="117">
        <v>500</v>
      </c>
      <c r="H57" s="116">
        <v>500</v>
      </c>
      <c r="I57" s="41"/>
      <c r="J57" s="41"/>
      <c r="K57" s="41"/>
      <c r="L57" s="41"/>
    </row>
    <row r="58" spans="1:12" ht="39.6" customHeight="1" x14ac:dyDescent="0.3">
      <c r="A58" s="58" t="s">
        <v>64</v>
      </c>
      <c r="B58" s="100">
        <v>42</v>
      </c>
      <c r="C58" s="60"/>
      <c r="D58" s="56" t="s">
        <v>63</v>
      </c>
      <c r="E58" s="103">
        <v>0</v>
      </c>
      <c r="F58" s="116">
        <v>0</v>
      </c>
      <c r="G58" s="117">
        <f t="shared" si="1"/>
        <v>500</v>
      </c>
      <c r="H58" s="116">
        <v>500</v>
      </c>
      <c r="I58" s="41"/>
      <c r="J58" s="41"/>
      <c r="K58" s="41"/>
      <c r="L58" s="41"/>
    </row>
    <row r="59" spans="1:12" ht="17.399999999999999" customHeight="1" x14ac:dyDescent="0.3">
      <c r="A59" s="58" t="s">
        <v>29</v>
      </c>
      <c r="B59" s="100"/>
      <c r="C59" s="60"/>
      <c r="D59" s="56"/>
      <c r="E59" s="57"/>
      <c r="F59" s="116"/>
      <c r="G59" s="30" t="s">
        <v>64</v>
      </c>
      <c r="H59" s="116"/>
      <c r="I59" s="41"/>
      <c r="J59" s="41"/>
      <c r="K59" s="41"/>
      <c r="L59" s="41"/>
    </row>
    <row r="60" spans="1:12" ht="26.4" customHeight="1" x14ac:dyDescent="0.3">
      <c r="A60" s="172" t="s">
        <v>101</v>
      </c>
      <c r="B60" s="165"/>
      <c r="C60" s="166"/>
      <c r="D60" s="101" t="s">
        <v>74</v>
      </c>
      <c r="E60" s="52">
        <v>88448.94</v>
      </c>
      <c r="F60" s="117">
        <v>90099.1</v>
      </c>
      <c r="G60" s="117">
        <f t="shared" si="1"/>
        <v>3896</v>
      </c>
      <c r="H60" s="117">
        <v>93995.1</v>
      </c>
      <c r="I60" s="41"/>
      <c r="J60" s="41"/>
      <c r="K60" s="41"/>
      <c r="L60" s="41"/>
    </row>
    <row r="61" spans="1:12" ht="29.4" customHeight="1" x14ac:dyDescent="0.3">
      <c r="A61" s="172" t="s">
        <v>42</v>
      </c>
      <c r="B61" s="165"/>
      <c r="C61" s="166"/>
      <c r="D61" s="125" t="s">
        <v>90</v>
      </c>
      <c r="E61" s="63">
        <v>88448.94</v>
      </c>
      <c r="F61" s="117">
        <f t="shared" ref="F61" si="3">F62</f>
        <v>90099.1</v>
      </c>
      <c r="G61" s="117">
        <f t="shared" si="1"/>
        <v>3896</v>
      </c>
      <c r="H61" s="117">
        <v>93995.1</v>
      </c>
      <c r="I61" s="41"/>
      <c r="J61" s="41"/>
      <c r="K61" s="119"/>
      <c r="L61" s="41"/>
    </row>
    <row r="62" spans="1:12" x14ac:dyDescent="0.3">
      <c r="A62" s="54" t="s">
        <v>68</v>
      </c>
      <c r="B62" s="55">
        <v>3</v>
      </c>
      <c r="C62" s="56"/>
      <c r="D62" s="56" t="s">
        <v>16</v>
      </c>
      <c r="E62" s="116">
        <v>88448.94</v>
      </c>
      <c r="F62" s="116">
        <v>90099.1</v>
      </c>
      <c r="G62" s="30">
        <f t="shared" si="1"/>
        <v>3896</v>
      </c>
      <c r="H62" s="116">
        <v>93995.1</v>
      </c>
      <c r="I62" s="41"/>
      <c r="J62" s="41"/>
      <c r="K62" s="119"/>
      <c r="L62" s="41"/>
    </row>
    <row r="63" spans="1:12" x14ac:dyDescent="0.3">
      <c r="A63" s="58" t="s">
        <v>64</v>
      </c>
      <c r="B63" s="100">
        <v>32</v>
      </c>
      <c r="C63" s="60"/>
      <c r="D63" s="56" t="s">
        <v>25</v>
      </c>
      <c r="E63" s="116">
        <v>88448.94</v>
      </c>
      <c r="F63" s="116">
        <v>90099.1</v>
      </c>
      <c r="G63" s="30">
        <f t="shared" si="1"/>
        <v>3896</v>
      </c>
      <c r="H63" s="116">
        <v>93995.1</v>
      </c>
      <c r="I63" s="41"/>
      <c r="J63" s="41"/>
      <c r="K63" s="119"/>
      <c r="L63" s="41"/>
    </row>
    <row r="64" spans="1:12" x14ac:dyDescent="0.3">
      <c r="A64" s="58"/>
      <c r="B64" s="100"/>
      <c r="C64" s="60"/>
      <c r="D64" s="56"/>
      <c r="E64" s="67"/>
      <c r="F64" s="116"/>
      <c r="G64" s="116"/>
      <c r="H64" s="116"/>
      <c r="I64" s="41"/>
      <c r="J64" s="41"/>
      <c r="K64" s="41"/>
      <c r="L64" s="41"/>
    </row>
    <row r="65" spans="1:12" ht="26.4" x14ac:dyDescent="0.3">
      <c r="A65" s="172" t="s">
        <v>65</v>
      </c>
      <c r="B65" s="165"/>
      <c r="C65" s="166"/>
      <c r="D65" s="101" t="s">
        <v>66</v>
      </c>
      <c r="E65" s="133">
        <f>E66+E71+E76+E81+E85+E93+E97</f>
        <v>18602.360000000004</v>
      </c>
      <c r="F65" s="98">
        <f>F66+F71+F76+F81+F85</f>
        <v>18943.97</v>
      </c>
      <c r="G65" s="98">
        <f>H65-F65</f>
        <v>1169.7099999999991</v>
      </c>
      <c r="H65" s="98">
        <f>H66+H71+H76+H81+H85+H93</f>
        <v>20113.68</v>
      </c>
      <c r="I65" s="41"/>
      <c r="J65" s="41"/>
      <c r="K65" s="41"/>
      <c r="L65" s="41"/>
    </row>
    <row r="66" spans="1:12" ht="19.2" customHeight="1" x14ac:dyDescent="0.3">
      <c r="A66" s="172" t="s">
        <v>97</v>
      </c>
      <c r="B66" s="165"/>
      <c r="C66" s="166"/>
      <c r="D66" s="101" t="s">
        <v>82</v>
      </c>
      <c r="E66" s="68">
        <v>729.96</v>
      </c>
      <c r="F66" s="98">
        <v>729.98</v>
      </c>
      <c r="G66" s="98">
        <f t="shared" ref="G66:G96" si="4">H66-F66</f>
        <v>0</v>
      </c>
      <c r="H66" s="98">
        <v>729.98</v>
      </c>
      <c r="I66" s="41"/>
      <c r="J66" s="41"/>
      <c r="K66" s="41"/>
      <c r="L66" s="41"/>
    </row>
    <row r="67" spans="1:12" ht="36" customHeight="1" x14ac:dyDescent="0.3">
      <c r="A67" s="172" t="s">
        <v>42</v>
      </c>
      <c r="B67" s="165"/>
      <c r="C67" s="166"/>
      <c r="D67" s="125" t="s">
        <v>90</v>
      </c>
      <c r="E67" s="133">
        <f t="shared" ref="E67:H67" si="5">E68</f>
        <v>729.96</v>
      </c>
      <c r="F67" s="98">
        <f t="shared" si="5"/>
        <v>729.98</v>
      </c>
      <c r="G67" s="98">
        <f t="shared" si="4"/>
        <v>0</v>
      </c>
      <c r="H67" s="98">
        <f t="shared" si="5"/>
        <v>729.98</v>
      </c>
      <c r="I67" s="41"/>
      <c r="J67" s="41"/>
      <c r="K67" s="41"/>
      <c r="L67" s="41"/>
    </row>
    <row r="68" spans="1:12" x14ac:dyDescent="0.3">
      <c r="A68" s="54" t="s">
        <v>64</v>
      </c>
      <c r="B68" s="55">
        <v>3</v>
      </c>
      <c r="C68" s="56"/>
      <c r="D68" s="56" t="s">
        <v>16</v>
      </c>
      <c r="E68" s="68">
        <v>729.96</v>
      </c>
      <c r="F68" s="99">
        <v>729.98</v>
      </c>
      <c r="G68" s="98">
        <f t="shared" si="4"/>
        <v>0</v>
      </c>
      <c r="H68" s="99">
        <v>729.98</v>
      </c>
      <c r="I68" s="41"/>
      <c r="J68" s="41"/>
      <c r="K68" s="41"/>
      <c r="L68" s="41"/>
    </row>
    <row r="69" spans="1:12" x14ac:dyDescent="0.3">
      <c r="A69" s="58" t="s">
        <v>64</v>
      </c>
      <c r="B69" s="59">
        <v>32</v>
      </c>
      <c r="C69" s="60" t="s">
        <v>64</v>
      </c>
      <c r="D69" s="56" t="s">
        <v>25</v>
      </c>
      <c r="E69" s="68">
        <v>729.96</v>
      </c>
      <c r="F69" s="99">
        <v>729.98</v>
      </c>
      <c r="G69" s="98">
        <f t="shared" si="4"/>
        <v>0</v>
      </c>
      <c r="H69" s="99">
        <v>729.98</v>
      </c>
      <c r="I69" s="41"/>
      <c r="J69" s="41"/>
      <c r="K69" s="41"/>
      <c r="L69" s="41"/>
    </row>
    <row r="70" spans="1:12" x14ac:dyDescent="0.3">
      <c r="A70" s="58" t="s">
        <v>29</v>
      </c>
      <c r="B70" s="59"/>
      <c r="C70" s="60"/>
      <c r="D70" s="56"/>
      <c r="E70" s="68"/>
      <c r="F70" s="99"/>
      <c r="G70" s="98" t="s">
        <v>64</v>
      </c>
      <c r="H70" s="99"/>
      <c r="I70" s="41"/>
      <c r="J70" s="41"/>
      <c r="K70" s="41"/>
      <c r="L70" s="41"/>
    </row>
    <row r="71" spans="1:12" ht="31.2" customHeight="1" x14ac:dyDescent="0.3">
      <c r="A71" s="172" t="s">
        <v>98</v>
      </c>
      <c r="B71" s="165"/>
      <c r="C71" s="166"/>
      <c r="D71" s="101" t="s">
        <v>76</v>
      </c>
      <c r="E71" s="134">
        <f>E72</f>
        <v>3842.89</v>
      </c>
      <c r="F71" s="114">
        <f>F73</f>
        <v>4000</v>
      </c>
      <c r="G71" s="98">
        <f t="shared" si="4"/>
        <v>0</v>
      </c>
      <c r="H71" s="114">
        <f>H73</f>
        <v>4000</v>
      </c>
      <c r="I71" s="41"/>
      <c r="J71" s="41"/>
      <c r="K71" s="41"/>
      <c r="L71" s="41"/>
    </row>
    <row r="72" spans="1:12" ht="28.8" customHeight="1" x14ac:dyDescent="0.3">
      <c r="A72" s="164" t="s">
        <v>110</v>
      </c>
      <c r="B72" s="165"/>
      <c r="C72" s="166"/>
      <c r="D72" s="101" t="s">
        <v>113</v>
      </c>
      <c r="E72" s="133">
        <f>E73</f>
        <v>3842.89</v>
      </c>
      <c r="F72" s="117">
        <v>0</v>
      </c>
      <c r="G72" s="98">
        <f t="shared" si="4"/>
        <v>0</v>
      </c>
      <c r="H72" s="117">
        <v>0</v>
      </c>
      <c r="I72" s="41"/>
      <c r="J72" s="41"/>
      <c r="K72" s="41"/>
      <c r="L72" s="41"/>
    </row>
    <row r="73" spans="1:12" ht="26.4" x14ac:dyDescent="0.3">
      <c r="A73" s="54" t="s">
        <v>64</v>
      </c>
      <c r="B73" s="55">
        <v>4</v>
      </c>
      <c r="C73" s="56"/>
      <c r="D73" s="56" t="s">
        <v>67</v>
      </c>
      <c r="E73" s="135">
        <f>E74</f>
        <v>3842.89</v>
      </c>
      <c r="F73" s="116">
        <v>4000</v>
      </c>
      <c r="G73" s="98">
        <f t="shared" si="4"/>
        <v>0</v>
      </c>
      <c r="H73" s="116">
        <v>4000</v>
      </c>
      <c r="I73" s="41"/>
      <c r="J73" s="41"/>
      <c r="K73" s="41"/>
      <c r="L73" s="41"/>
    </row>
    <row r="74" spans="1:12" ht="26.4" x14ac:dyDescent="0.3">
      <c r="A74" s="58" t="s">
        <v>64</v>
      </c>
      <c r="B74" s="59">
        <v>42</v>
      </c>
      <c r="C74" s="60"/>
      <c r="D74" s="56" t="s">
        <v>63</v>
      </c>
      <c r="E74" s="135">
        <v>3842.89</v>
      </c>
      <c r="F74" s="116">
        <v>4000</v>
      </c>
      <c r="G74" s="98">
        <f t="shared" si="4"/>
        <v>0</v>
      </c>
      <c r="H74" s="116">
        <v>4000</v>
      </c>
      <c r="I74" s="41"/>
      <c r="J74" s="41"/>
      <c r="K74" s="41"/>
      <c r="L74" s="41"/>
    </row>
    <row r="75" spans="1:12" x14ac:dyDescent="0.3">
      <c r="A75" s="169" t="s">
        <v>29</v>
      </c>
      <c r="B75" s="170"/>
      <c r="C75" s="171"/>
      <c r="D75" s="56"/>
      <c r="E75" s="67"/>
      <c r="F75" s="116"/>
      <c r="G75" s="98" t="s">
        <v>64</v>
      </c>
      <c r="H75" s="116"/>
      <c r="I75" s="41"/>
      <c r="J75" s="41"/>
      <c r="K75" s="41"/>
      <c r="L75" s="41"/>
    </row>
    <row r="76" spans="1:12" ht="26.4" customHeight="1" x14ac:dyDescent="0.3">
      <c r="A76" s="172" t="s">
        <v>78</v>
      </c>
      <c r="B76" s="165"/>
      <c r="C76" s="166"/>
      <c r="D76" s="101" t="s">
        <v>77</v>
      </c>
      <c r="E76" s="52">
        <f>E77</f>
        <v>12477.55</v>
      </c>
      <c r="F76" s="33">
        <f t="shared" ref="F76:H78" si="6">F77</f>
        <v>13569.99</v>
      </c>
      <c r="G76" s="98">
        <f t="shared" si="4"/>
        <v>0</v>
      </c>
      <c r="H76" s="33">
        <v>13569.99</v>
      </c>
      <c r="I76" s="41"/>
      <c r="J76" s="41"/>
      <c r="K76" s="41"/>
      <c r="L76" s="41"/>
    </row>
    <row r="77" spans="1:12" x14ac:dyDescent="0.3">
      <c r="A77" s="164" t="s">
        <v>110</v>
      </c>
      <c r="B77" s="165"/>
      <c r="C77" s="166"/>
      <c r="D77" s="101" t="s">
        <v>113</v>
      </c>
      <c r="E77" s="63">
        <f>E78</f>
        <v>12477.55</v>
      </c>
      <c r="F77" s="117">
        <f t="shared" si="6"/>
        <v>13569.99</v>
      </c>
      <c r="G77" s="98">
        <f t="shared" si="4"/>
        <v>0</v>
      </c>
      <c r="H77" s="117">
        <f t="shared" si="6"/>
        <v>13569.99</v>
      </c>
      <c r="I77" s="41"/>
      <c r="J77" s="41"/>
      <c r="K77" s="41"/>
      <c r="L77" s="41"/>
    </row>
    <row r="78" spans="1:12" x14ac:dyDescent="0.3">
      <c r="A78" s="54" t="s">
        <v>64</v>
      </c>
      <c r="B78" s="55">
        <v>3</v>
      </c>
      <c r="C78" s="56"/>
      <c r="D78" s="56" t="s">
        <v>16</v>
      </c>
      <c r="E78" s="57">
        <f>E79</f>
        <v>12477.55</v>
      </c>
      <c r="F78" s="116">
        <f t="shared" si="6"/>
        <v>13569.99</v>
      </c>
      <c r="G78" s="98">
        <f t="shared" si="4"/>
        <v>0</v>
      </c>
      <c r="H78" s="116">
        <f t="shared" si="6"/>
        <v>13569.99</v>
      </c>
      <c r="I78" s="41"/>
      <c r="J78" s="41"/>
      <c r="K78" s="41"/>
      <c r="L78" s="41"/>
    </row>
    <row r="79" spans="1:12" ht="30" customHeight="1" x14ac:dyDescent="0.3">
      <c r="A79" s="58" t="s">
        <v>64</v>
      </c>
      <c r="B79" s="59">
        <v>32</v>
      </c>
      <c r="C79" s="60"/>
      <c r="D79" s="56" t="s">
        <v>25</v>
      </c>
      <c r="E79" s="103">
        <v>12477.55</v>
      </c>
      <c r="F79" s="116">
        <v>13569.99</v>
      </c>
      <c r="G79" s="98">
        <f t="shared" si="4"/>
        <v>0</v>
      </c>
      <c r="H79" s="116">
        <v>13569.99</v>
      </c>
      <c r="I79" s="41"/>
      <c r="J79" s="41"/>
      <c r="K79" s="41"/>
      <c r="L79" s="41"/>
    </row>
    <row r="80" spans="1:12" ht="17.399999999999999" customHeight="1" x14ac:dyDescent="0.3">
      <c r="A80" s="159" t="s">
        <v>29</v>
      </c>
      <c r="B80" s="167"/>
      <c r="C80" s="168"/>
      <c r="D80" s="56"/>
      <c r="E80" s="57"/>
      <c r="F80" s="116"/>
      <c r="G80" s="98" t="s">
        <v>64</v>
      </c>
      <c r="H80" s="116"/>
      <c r="I80" s="41"/>
      <c r="J80" s="41"/>
      <c r="K80" s="41"/>
      <c r="L80" s="41"/>
    </row>
    <row r="81" spans="1:12" ht="46.8" customHeight="1" x14ac:dyDescent="0.3">
      <c r="A81" s="172" t="s">
        <v>79</v>
      </c>
      <c r="B81" s="165"/>
      <c r="C81" s="166"/>
      <c r="D81" s="101" t="s">
        <v>80</v>
      </c>
      <c r="E81" s="52">
        <v>138.38</v>
      </c>
      <c r="F81" s="117">
        <v>144</v>
      </c>
      <c r="G81" s="98">
        <f t="shared" si="4"/>
        <v>-13.5</v>
      </c>
      <c r="H81" s="117">
        <v>130.5</v>
      </c>
      <c r="I81" s="41"/>
      <c r="J81" s="41"/>
      <c r="K81" s="41"/>
      <c r="L81" s="41"/>
    </row>
    <row r="82" spans="1:12" x14ac:dyDescent="0.3">
      <c r="A82" s="58"/>
      <c r="B82" s="69">
        <v>3</v>
      </c>
      <c r="C82" s="60"/>
      <c r="D82" s="56" t="s">
        <v>16</v>
      </c>
      <c r="E82" s="57">
        <v>138.58000000000001</v>
      </c>
      <c r="F82" s="116">
        <v>144</v>
      </c>
      <c r="G82" s="98">
        <f t="shared" si="4"/>
        <v>-13.5</v>
      </c>
      <c r="H82" s="116">
        <v>130.5</v>
      </c>
      <c r="I82" s="41"/>
      <c r="J82" s="41"/>
      <c r="K82" s="41"/>
      <c r="L82" s="41"/>
    </row>
    <row r="83" spans="1:12" x14ac:dyDescent="0.3">
      <c r="A83" s="58"/>
      <c r="B83" s="59">
        <v>38</v>
      </c>
      <c r="C83" s="60"/>
      <c r="D83" s="56" t="s">
        <v>81</v>
      </c>
      <c r="E83" s="57">
        <v>138.58000000000001</v>
      </c>
      <c r="F83" s="116">
        <v>144</v>
      </c>
      <c r="G83" s="98">
        <f t="shared" si="4"/>
        <v>-13.5</v>
      </c>
      <c r="H83" s="116">
        <v>130.5</v>
      </c>
      <c r="I83" s="41"/>
      <c r="J83" s="41"/>
      <c r="K83" s="41"/>
      <c r="L83" s="41"/>
    </row>
    <row r="84" spans="1:12" x14ac:dyDescent="0.3">
      <c r="A84" s="159" t="s">
        <v>29</v>
      </c>
      <c r="B84" s="167"/>
      <c r="C84" s="60"/>
      <c r="D84" s="56"/>
      <c r="E84" s="57"/>
      <c r="F84" s="116"/>
      <c r="G84" s="98" t="s">
        <v>64</v>
      </c>
      <c r="H84" s="116"/>
      <c r="I84" s="41"/>
      <c r="J84" s="41"/>
      <c r="K84" s="41"/>
      <c r="L84" s="41"/>
    </row>
    <row r="85" spans="1:12" ht="26.4" x14ac:dyDescent="0.3">
      <c r="A85" s="172" t="s">
        <v>103</v>
      </c>
      <c r="B85" s="165"/>
      <c r="C85" s="166"/>
      <c r="D85" s="101" t="s">
        <v>104</v>
      </c>
      <c r="E85" s="52">
        <f>E86+E89</f>
        <v>1389.5800000000002</v>
      </c>
      <c r="F85" s="117">
        <v>500</v>
      </c>
      <c r="G85" s="98">
        <f t="shared" si="4"/>
        <v>1100.21</v>
      </c>
      <c r="H85" s="117">
        <f>H86+H89</f>
        <v>1600.21</v>
      </c>
      <c r="I85" s="41"/>
      <c r="J85" s="41"/>
      <c r="K85" s="41"/>
      <c r="L85" s="41"/>
    </row>
    <row r="86" spans="1:12" x14ac:dyDescent="0.3">
      <c r="A86" s="164" t="s">
        <v>41</v>
      </c>
      <c r="B86" s="165"/>
      <c r="C86" s="166"/>
      <c r="D86" s="101" t="s">
        <v>13</v>
      </c>
      <c r="E86" s="63">
        <v>1099.1500000000001</v>
      </c>
      <c r="F86" s="117">
        <v>0</v>
      </c>
      <c r="G86" s="98">
        <f t="shared" si="4"/>
        <v>1100</v>
      </c>
      <c r="H86" s="117">
        <v>1100</v>
      </c>
      <c r="I86" s="41"/>
      <c r="J86" s="41"/>
      <c r="K86" s="41"/>
      <c r="L86" s="41"/>
    </row>
    <row r="87" spans="1:12" ht="26.4" x14ac:dyDescent="0.3">
      <c r="A87" s="54" t="s">
        <v>64</v>
      </c>
      <c r="B87" s="55">
        <v>4</v>
      </c>
      <c r="C87" s="56"/>
      <c r="D87" s="56" t="s">
        <v>67</v>
      </c>
      <c r="E87" s="57">
        <v>1099.1500000000001</v>
      </c>
      <c r="F87" s="116">
        <v>0</v>
      </c>
      <c r="G87" s="98">
        <f t="shared" si="4"/>
        <v>1100</v>
      </c>
      <c r="H87" s="116">
        <v>1100</v>
      </c>
      <c r="I87" s="41"/>
      <c r="J87" s="41"/>
      <c r="K87" s="41"/>
      <c r="L87" s="41"/>
    </row>
    <row r="88" spans="1:12" ht="26.4" x14ac:dyDescent="0.3">
      <c r="A88" s="58" t="s">
        <v>64</v>
      </c>
      <c r="B88" s="59">
        <v>42</v>
      </c>
      <c r="C88" s="60"/>
      <c r="D88" s="56" t="s">
        <v>63</v>
      </c>
      <c r="E88" s="57">
        <v>1099.1500000000001</v>
      </c>
      <c r="F88" s="116">
        <v>0</v>
      </c>
      <c r="G88" s="98">
        <f t="shared" si="4"/>
        <v>1100</v>
      </c>
      <c r="H88" s="116">
        <v>1100</v>
      </c>
      <c r="I88" s="41"/>
      <c r="J88" s="41"/>
      <c r="K88" s="41"/>
      <c r="L88" s="41"/>
    </row>
    <row r="89" spans="1:12" x14ac:dyDescent="0.3">
      <c r="A89" s="164" t="s">
        <v>110</v>
      </c>
      <c r="B89" s="165"/>
      <c r="C89" s="166"/>
      <c r="D89" s="101" t="s">
        <v>113</v>
      </c>
      <c r="E89" s="57">
        <v>290.43</v>
      </c>
      <c r="F89" s="117">
        <v>500</v>
      </c>
      <c r="G89" s="98">
        <f t="shared" si="4"/>
        <v>0.20999999999997954</v>
      </c>
      <c r="H89" s="116">
        <v>500.21</v>
      </c>
      <c r="I89" s="41"/>
      <c r="J89" s="41"/>
      <c r="K89" s="41"/>
      <c r="L89" s="41"/>
    </row>
    <row r="90" spans="1:12" ht="26.4" x14ac:dyDescent="0.3">
      <c r="A90" s="54" t="s">
        <v>64</v>
      </c>
      <c r="B90" s="55">
        <v>4</v>
      </c>
      <c r="C90" s="56"/>
      <c r="D90" s="56" t="s">
        <v>67</v>
      </c>
      <c r="E90" s="103">
        <v>290.43</v>
      </c>
      <c r="F90" s="116">
        <v>500</v>
      </c>
      <c r="G90" s="98">
        <f t="shared" si="4"/>
        <v>0.20999999999997954</v>
      </c>
      <c r="H90" s="116">
        <v>500.21</v>
      </c>
      <c r="I90" s="41"/>
      <c r="J90" s="41"/>
      <c r="K90" s="41"/>
      <c r="L90" s="41"/>
    </row>
    <row r="91" spans="1:12" ht="26.4" x14ac:dyDescent="0.3">
      <c r="A91" s="58" t="s">
        <v>64</v>
      </c>
      <c r="B91" s="59">
        <v>42</v>
      </c>
      <c r="C91" s="60"/>
      <c r="D91" s="56" t="s">
        <v>63</v>
      </c>
      <c r="E91" s="103">
        <v>290.43</v>
      </c>
      <c r="F91" s="116">
        <v>500</v>
      </c>
      <c r="G91" s="98">
        <f t="shared" si="4"/>
        <v>0.20999999999997954</v>
      </c>
      <c r="H91" s="116">
        <v>500.21</v>
      </c>
      <c r="I91" s="41"/>
      <c r="J91" s="41"/>
      <c r="K91" s="41"/>
      <c r="L91" s="41"/>
    </row>
    <row r="92" spans="1:12" x14ac:dyDescent="0.3">
      <c r="A92" s="159" t="s">
        <v>29</v>
      </c>
      <c r="B92" s="167"/>
      <c r="C92" s="168"/>
      <c r="D92" s="56"/>
      <c r="E92" s="57"/>
      <c r="F92" s="116"/>
      <c r="G92" s="98" t="s">
        <v>64</v>
      </c>
      <c r="H92" s="116"/>
      <c r="I92" s="41"/>
      <c r="J92" s="41"/>
      <c r="K92" s="41"/>
      <c r="L92" s="41"/>
    </row>
    <row r="93" spans="1:12" ht="26.4" x14ac:dyDescent="0.3">
      <c r="A93" s="172" t="s">
        <v>85</v>
      </c>
      <c r="B93" s="165"/>
      <c r="C93" s="166"/>
      <c r="D93" s="101" t="s">
        <v>114</v>
      </c>
      <c r="E93" s="52">
        <v>0</v>
      </c>
      <c r="F93" s="117">
        <v>0</v>
      </c>
      <c r="G93" s="98">
        <f t="shared" si="4"/>
        <v>83</v>
      </c>
      <c r="H93" s="117">
        <v>83</v>
      </c>
      <c r="I93" s="41"/>
      <c r="J93" s="41"/>
      <c r="K93" s="41"/>
      <c r="L93" s="41"/>
    </row>
    <row r="94" spans="1:12" x14ac:dyDescent="0.3">
      <c r="A94" s="164" t="s">
        <v>110</v>
      </c>
      <c r="B94" s="165"/>
      <c r="C94" s="166"/>
      <c r="D94" s="101" t="s">
        <v>113</v>
      </c>
      <c r="E94" s="63">
        <v>0</v>
      </c>
      <c r="F94" s="117">
        <v>0</v>
      </c>
      <c r="G94" s="98">
        <f t="shared" si="4"/>
        <v>83</v>
      </c>
      <c r="H94" s="117">
        <v>83</v>
      </c>
      <c r="I94" s="41"/>
      <c r="J94" s="41"/>
      <c r="K94" s="41"/>
      <c r="L94" s="41"/>
    </row>
    <row r="95" spans="1:12" x14ac:dyDescent="0.3">
      <c r="A95" s="54" t="s">
        <v>64</v>
      </c>
      <c r="B95" s="55">
        <v>3</v>
      </c>
      <c r="C95" s="56"/>
      <c r="D95" s="56" t="s">
        <v>16</v>
      </c>
      <c r="E95" s="57">
        <v>0</v>
      </c>
      <c r="F95" s="116">
        <v>0</v>
      </c>
      <c r="G95" s="98">
        <f t="shared" si="4"/>
        <v>83</v>
      </c>
      <c r="H95" s="116">
        <v>83</v>
      </c>
      <c r="I95" s="41"/>
      <c r="J95" s="41"/>
      <c r="K95" s="41"/>
      <c r="L95" s="41"/>
    </row>
    <row r="96" spans="1:12" x14ac:dyDescent="0.3">
      <c r="A96" s="58" t="s">
        <v>64</v>
      </c>
      <c r="B96" s="59">
        <v>32</v>
      </c>
      <c r="C96" s="60"/>
      <c r="D96" s="56" t="s">
        <v>25</v>
      </c>
      <c r="E96" s="57">
        <v>0</v>
      </c>
      <c r="F96" s="116">
        <v>0</v>
      </c>
      <c r="G96" s="98">
        <f t="shared" si="4"/>
        <v>83</v>
      </c>
      <c r="H96" s="116">
        <v>83</v>
      </c>
      <c r="I96" s="41"/>
      <c r="J96" s="41"/>
      <c r="K96" s="41"/>
      <c r="L96" s="41"/>
    </row>
    <row r="97" spans="1:12" ht="24" customHeight="1" x14ac:dyDescent="0.3">
      <c r="A97" s="161" t="s">
        <v>89</v>
      </c>
      <c r="B97" s="162"/>
      <c r="C97" s="163"/>
      <c r="D97" s="112" t="s">
        <v>121</v>
      </c>
      <c r="E97" s="52">
        <v>24</v>
      </c>
      <c r="F97" s="117">
        <v>0</v>
      </c>
      <c r="G97" s="98">
        <v>0</v>
      </c>
      <c r="H97" s="117">
        <v>0</v>
      </c>
      <c r="I97" s="41"/>
      <c r="J97" s="41"/>
      <c r="K97" s="41"/>
      <c r="L97" s="41"/>
    </row>
    <row r="98" spans="1:12" ht="14.4" customHeight="1" x14ac:dyDescent="0.3">
      <c r="A98" s="164" t="s">
        <v>110</v>
      </c>
      <c r="B98" s="165"/>
      <c r="C98" s="166"/>
      <c r="D98" s="101" t="s">
        <v>113</v>
      </c>
      <c r="E98" s="126">
        <v>24</v>
      </c>
      <c r="F98" s="114">
        <v>0</v>
      </c>
      <c r="G98" s="114">
        <v>24</v>
      </c>
      <c r="H98" s="114">
        <v>0</v>
      </c>
      <c r="I98" s="41"/>
      <c r="J98" s="41"/>
      <c r="K98" s="41"/>
      <c r="L98" s="41"/>
    </row>
    <row r="99" spans="1:12" x14ac:dyDescent="0.3">
      <c r="A99" s="122"/>
      <c r="B99" s="123">
        <v>3</v>
      </c>
      <c r="C99" s="124"/>
      <c r="D99" s="113" t="s">
        <v>122</v>
      </c>
      <c r="E99" s="126">
        <v>24</v>
      </c>
      <c r="F99" s="114">
        <v>0</v>
      </c>
      <c r="G99" s="114">
        <v>24</v>
      </c>
      <c r="H99" s="114">
        <v>0</v>
      </c>
    </row>
    <row r="100" spans="1:12" s="108" customFormat="1" x14ac:dyDescent="0.3">
      <c r="A100" s="122"/>
      <c r="B100" s="129">
        <v>32</v>
      </c>
      <c r="C100" s="118" t="s">
        <v>64</v>
      </c>
      <c r="D100" s="113" t="s">
        <v>123</v>
      </c>
      <c r="E100" s="127">
        <v>24</v>
      </c>
      <c r="F100" s="115">
        <v>0</v>
      </c>
      <c r="G100" s="115">
        <v>24</v>
      </c>
      <c r="H100" s="115">
        <v>0</v>
      </c>
    </row>
    <row r="101" spans="1:12" x14ac:dyDescent="0.3">
      <c r="A101" s="122"/>
      <c r="B101" s="123"/>
      <c r="C101" s="118" t="s">
        <v>64</v>
      </c>
      <c r="D101" s="113" t="s">
        <v>64</v>
      </c>
      <c r="E101" s="127" t="s">
        <v>64</v>
      </c>
      <c r="F101" s="115" t="s">
        <v>64</v>
      </c>
      <c r="G101" s="115" t="s">
        <v>64</v>
      </c>
      <c r="H101" s="115" t="s">
        <v>64</v>
      </c>
    </row>
    <row r="102" spans="1:12" x14ac:dyDescent="0.3">
      <c r="E102" s="121"/>
    </row>
  </sheetData>
  <mergeCells count="41">
    <mergeCell ref="A22:C22"/>
    <mergeCell ref="A54:C54"/>
    <mergeCell ref="A19:C19"/>
    <mergeCell ref="A30:C30"/>
    <mergeCell ref="A38:C38"/>
    <mergeCell ref="A34:C34"/>
    <mergeCell ref="A43:C43"/>
    <mergeCell ref="A5:C5"/>
    <mergeCell ref="A12:C12"/>
    <mergeCell ref="A15:C15"/>
    <mergeCell ref="A3:H3"/>
    <mergeCell ref="A1:H1"/>
    <mergeCell ref="A9:C9"/>
    <mergeCell ref="A8:C8"/>
    <mergeCell ref="A7:C7"/>
    <mergeCell ref="A11:C11"/>
    <mergeCell ref="A10:C10"/>
    <mergeCell ref="A27:C27"/>
    <mergeCell ref="A94:C94"/>
    <mergeCell ref="A67:C67"/>
    <mergeCell ref="A93:C93"/>
    <mergeCell ref="A92:C92"/>
    <mergeCell ref="A89:C89"/>
    <mergeCell ref="A85:C85"/>
    <mergeCell ref="A86:C86"/>
    <mergeCell ref="A81:C81"/>
    <mergeCell ref="A84:B84"/>
    <mergeCell ref="A77:C77"/>
    <mergeCell ref="A71:C71"/>
    <mergeCell ref="A72:C72"/>
    <mergeCell ref="A60:C60"/>
    <mergeCell ref="A48:C48"/>
    <mergeCell ref="A61:C61"/>
    <mergeCell ref="A97:C97"/>
    <mergeCell ref="A98:C98"/>
    <mergeCell ref="A80:C80"/>
    <mergeCell ref="A75:C75"/>
    <mergeCell ref="A35:C35"/>
    <mergeCell ref="A65:C65"/>
    <mergeCell ref="A66:C66"/>
    <mergeCell ref="A76:C7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3</vt:i4>
      </vt:variant>
    </vt:vector>
  </HeadingPairs>
  <TitlesOfParts>
    <vt:vector size="7" baseType="lpstr">
      <vt:lpstr>SAŽETAK</vt:lpstr>
      <vt:lpstr> Račun prihoda i rashoda</vt:lpstr>
      <vt:lpstr>Rashodi prema funkcijskoj kl</vt:lpstr>
      <vt:lpstr>POSEBNI DIO</vt:lpstr>
      <vt:lpstr>' Račun prihoda i rashoda'!Ispis_naslova</vt:lpstr>
      <vt:lpstr>'POSEBNI DIO'!Ispis_naslova</vt:lpstr>
      <vt:lpstr>'Rashodi prema funkcijskoj kl'!Ispis_naslova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2026-07-17T08:34:58Z</cp:lastPrinted>
  <dcterms:created xsi:type="dcterms:W3CDTF">2022-08-12T12:51:27Z</dcterms:created>
  <dcterms:modified xsi:type="dcterms:W3CDTF">2026-07-17T10:14:46Z</dcterms:modified>
</cp:coreProperties>
</file>