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.LAPTOP-RRH9D0RE\OneDrive\Dokumenti\AAMAPE RP\PRORAČUN\FP 2025. - 2027\za školski FP PRORAČUN 2025-2026\"/>
    </mc:Choice>
  </mc:AlternateContent>
  <bookViews>
    <workbookView xWindow="0" yWindow="0" windowWidth="19200" windowHeight="6350" activeTab="3"/>
  </bookViews>
  <sheets>
    <sheet name="SAŽETAK" sheetId="8" r:id="rId1"/>
    <sheet name=" Račun prihoda i rashoda" sheetId="3" r:id="rId2"/>
    <sheet name="Rashodi prema funkcijskoj kl" sheetId="5" r:id="rId3"/>
    <sheet name="POSEBNI DIO" sheetId="7" r:id="rId4"/>
  </sheets>
  <definedNames>
    <definedName name="_xlnm.Print_Titles" localSheetId="1">' Račun prihoda i rashoda'!$32:$32</definedName>
    <definedName name="_xlnm.Print_Titles" localSheetId="3">'POSEBNI DIO'!$5:$5</definedName>
    <definedName name="_xlnm.Print_Titles" localSheetId="2">'Rashodi prema funkcijskoj kl'!$9:$9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3" l="1"/>
  <c r="H15" i="3"/>
  <c r="H35" i="3"/>
  <c r="I37" i="3"/>
  <c r="H14" i="7"/>
  <c r="H13" i="7"/>
  <c r="H12" i="7"/>
  <c r="H17" i="7"/>
  <c r="H22" i="7"/>
  <c r="H21" i="7"/>
  <c r="I20" i="7"/>
  <c r="I28" i="7"/>
  <c r="I27" i="7" s="1"/>
  <c r="I40" i="7"/>
  <c r="I39" i="7" s="1"/>
  <c r="I45" i="7"/>
  <c r="H53" i="7"/>
  <c r="H52" i="7"/>
  <c r="H50" i="7"/>
  <c r="H96" i="7"/>
  <c r="H97" i="7"/>
  <c r="I95" i="7"/>
  <c r="I91" i="7"/>
  <c r="I83" i="7" s="1"/>
  <c r="H109" i="7"/>
  <c r="I106" i="7"/>
  <c r="H112" i="7"/>
  <c r="I98" i="7"/>
  <c r="H100" i="7"/>
  <c r="H67" i="7"/>
  <c r="H66" i="7"/>
  <c r="H65" i="7"/>
  <c r="H64" i="7"/>
  <c r="E12" i="5"/>
  <c r="E13" i="5"/>
  <c r="H65" i="3"/>
  <c r="H64" i="3"/>
  <c r="H63" i="3"/>
  <c r="H60" i="3"/>
  <c r="H59" i="3"/>
  <c r="H58" i="3"/>
  <c r="I56" i="3"/>
  <c r="I62" i="3"/>
  <c r="H53" i="3"/>
  <c r="H52" i="3"/>
  <c r="H45" i="3"/>
  <c r="H44" i="3"/>
  <c r="H40" i="3"/>
  <c r="H39" i="3"/>
  <c r="H37" i="3" s="1"/>
  <c r="H27" i="3"/>
  <c r="H26" i="3"/>
  <c r="H24" i="3"/>
  <c r="H21" i="3"/>
  <c r="H20" i="3"/>
  <c r="H14" i="3"/>
  <c r="I11" i="3"/>
  <c r="I22" i="3"/>
  <c r="I19" i="3"/>
  <c r="I12" i="8"/>
  <c r="I13" i="8"/>
  <c r="J11" i="8"/>
  <c r="F12" i="7"/>
  <c r="F15" i="7"/>
  <c r="E16" i="7"/>
  <c r="E15" i="7" s="1"/>
  <c r="G16" i="7"/>
  <c r="G15" i="7" s="1"/>
  <c r="I16" i="7"/>
  <c r="I15" i="7" s="1"/>
  <c r="H15" i="7" s="1"/>
  <c r="H19" i="3" l="1"/>
  <c r="H83" i="7"/>
  <c r="I55" i="7"/>
  <c r="H16" i="7"/>
  <c r="I55" i="3"/>
  <c r="I10" i="3"/>
  <c r="G51" i="7"/>
  <c r="H51" i="7" s="1"/>
  <c r="F51" i="7"/>
  <c r="E51" i="7"/>
  <c r="I57" i="7"/>
  <c r="G57" i="7"/>
  <c r="F57" i="7"/>
  <c r="E57" i="7"/>
  <c r="G114" i="7"/>
  <c r="E114" i="7"/>
  <c r="F11" i="8"/>
  <c r="F14" i="8" s="1"/>
  <c r="G37" i="3"/>
  <c r="I34" i="3"/>
  <c r="I33" i="3" s="1"/>
  <c r="H34" i="3"/>
  <c r="G34" i="3"/>
  <c r="F34" i="3"/>
  <c r="E34" i="3"/>
  <c r="E37" i="3"/>
  <c r="E56" i="3"/>
  <c r="E11" i="3"/>
  <c r="E48" i="3"/>
  <c r="E52" i="3"/>
  <c r="G11" i="3"/>
  <c r="H11" i="3" s="1"/>
  <c r="G19" i="3"/>
  <c r="E20" i="7" l="1"/>
  <c r="E55" i="7"/>
  <c r="E28" i="7" l="1"/>
  <c r="E27" i="7" s="1"/>
  <c r="G56" i="3" l="1"/>
  <c r="H56" i="3" s="1"/>
  <c r="G62" i="3"/>
  <c r="H62" i="3" s="1"/>
  <c r="G22" i="3"/>
  <c r="H22" i="3" s="1"/>
  <c r="F37" i="3"/>
  <c r="F56" i="3"/>
  <c r="G48" i="3"/>
  <c r="G33" i="3" s="1"/>
  <c r="H33" i="3" s="1"/>
  <c r="F22" i="3"/>
  <c r="F11" i="3"/>
  <c r="F108" i="7"/>
  <c r="F107" i="7" s="1"/>
  <c r="F106" i="7" s="1"/>
  <c r="F64" i="7"/>
  <c r="F39" i="7"/>
  <c r="F34" i="7"/>
  <c r="F48" i="7"/>
  <c r="F45" i="7" s="1"/>
  <c r="G14" i="8"/>
  <c r="G9" i="8"/>
  <c r="G12" i="8" s="1"/>
  <c r="F55" i="7" l="1"/>
  <c r="F27" i="7"/>
  <c r="G55" i="3"/>
  <c r="H55" i="3" s="1"/>
  <c r="G10" i="3"/>
  <c r="H10" i="3" s="1"/>
  <c r="F10" i="3"/>
  <c r="G92" i="7" l="1"/>
  <c r="G95" i="7"/>
  <c r="H95" i="7" s="1"/>
  <c r="G99" i="7"/>
  <c r="G111" i="7"/>
  <c r="G108" i="7"/>
  <c r="G81" i="7"/>
  <c r="G80" i="7" s="1"/>
  <c r="G79" i="7" s="1"/>
  <c r="G62" i="7"/>
  <c r="G61" i="7" s="1"/>
  <c r="G60" i="7" s="1"/>
  <c r="G46" i="7"/>
  <c r="G48" i="7"/>
  <c r="G40" i="7"/>
  <c r="G39" i="7" s="1"/>
  <c r="H39" i="7" s="1"/>
  <c r="D11" i="5"/>
  <c r="D10" i="5" s="1"/>
  <c r="B12" i="5"/>
  <c r="H9" i="8"/>
  <c r="I9" i="8" s="1"/>
  <c r="H11" i="8"/>
  <c r="H14" i="8" s="1"/>
  <c r="I19" i="7"/>
  <c r="G110" i="7" l="1"/>
  <c r="H110" i="7" s="1"/>
  <c r="H111" i="7"/>
  <c r="I10" i="7"/>
  <c r="I11" i="7"/>
  <c r="G107" i="7"/>
  <c r="H108" i="7"/>
  <c r="G98" i="7"/>
  <c r="H98" i="7" s="1"/>
  <c r="H99" i="7"/>
  <c r="G91" i="7"/>
  <c r="H91" i="7" s="1"/>
  <c r="G45" i="7"/>
  <c r="I9" i="7" l="1"/>
  <c r="G106" i="7"/>
  <c r="H107" i="7"/>
  <c r="G27" i="7"/>
  <c r="H27" i="7" s="1"/>
  <c r="H45" i="7"/>
  <c r="J8" i="8"/>
  <c r="I11" i="8"/>
  <c r="F10" i="8"/>
  <c r="G43" i="7"/>
  <c r="G42" i="7"/>
  <c r="G34" i="7"/>
  <c r="G20" i="7"/>
  <c r="F11" i="5"/>
  <c r="F10" i="5" s="1"/>
  <c r="E11" i="5"/>
  <c r="E10" i="5" s="1"/>
  <c r="I17" i="3"/>
  <c r="E19" i="3"/>
  <c r="E22" i="3"/>
  <c r="E33" i="3"/>
  <c r="E55" i="3"/>
  <c r="F55" i="3"/>
  <c r="J14" i="8" l="1"/>
  <c r="I8" i="8"/>
  <c r="H106" i="7"/>
  <c r="H55" i="7" s="1"/>
  <c r="G55" i="7"/>
  <c r="I8" i="7"/>
  <c r="G19" i="7"/>
  <c r="H20" i="7"/>
  <c r="F33" i="3"/>
  <c r="E10" i="3"/>
  <c r="H21" i="8"/>
  <c r="G11" i="7" l="1"/>
  <c r="G10" i="7" s="1"/>
  <c r="H19" i="7"/>
  <c r="H11" i="7" s="1"/>
  <c r="I7" i="7"/>
  <c r="H22" i="8"/>
  <c r="G9" i="7" l="1"/>
  <c r="H10" i="7"/>
  <c r="E19" i="7"/>
  <c r="E11" i="7" s="1"/>
  <c r="E10" i="7" s="1"/>
  <c r="E9" i="7" s="1"/>
  <c r="E8" i="7" s="1"/>
  <c r="E7" i="7" s="1"/>
  <c r="G8" i="7" l="1"/>
  <c r="H9" i="7"/>
  <c r="F37" i="8"/>
  <c r="G21" i="8"/>
  <c r="F21" i="8"/>
  <c r="F20" i="7"/>
  <c r="F19" i="7" s="1"/>
  <c r="F11" i="7" s="1"/>
  <c r="F10" i="7" s="1"/>
  <c r="F9" i="7" s="1"/>
  <c r="F8" i="7" s="1"/>
  <c r="F7" i="7" s="1"/>
  <c r="G7" i="7" l="1"/>
  <c r="H7" i="7" s="1"/>
  <c r="H8" i="7"/>
  <c r="G22" i="8"/>
  <c r="G28" i="8" s="1"/>
  <c r="G29" i="8" s="1"/>
  <c r="G37" i="8"/>
  <c r="H34" i="8" s="1"/>
  <c r="H37" i="8" s="1"/>
  <c r="F22" i="8"/>
  <c r="F28" i="8" s="1"/>
  <c r="F29" i="8" s="1"/>
  <c r="H28" i="8" l="1"/>
  <c r="H29" i="8" s="1"/>
</calcChain>
</file>

<file path=xl/sharedStrings.xml><?xml version="1.0" encoding="utf-8"?>
<sst xmlns="http://schemas.openxmlformats.org/spreadsheetml/2006/main" count="387" uniqueCount="130">
  <si>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</si>
  <si>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</si>
  <si>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</si>
  <si>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</si>
  <si>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</si>
  <si>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</si>
  <si>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</si>
  <si>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</si>
  <si>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</si>
  <si>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</si>
  <si>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</si>
  <si>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</si>
  <si>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</si>
  <si>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</si>
  <si>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</si>
  <si>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</si>
  <si>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</si>
  <si>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</si>
  <si>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</si>
  <si>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</si>
  <si>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</si>
  <si>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</si>
  <si>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</si>
  <si>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</si>
  <si>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</si>
  <si>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</si>
  <si>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</si>
  <si>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</si>
  <si>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</si>
  <si>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</si>
  <si>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</si>
  <si>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</si>
  <si>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Plan za 2024.</t>
  </si>
  <si>
    <t>5.4.</t>
  </si>
  <si>
    <t>Pomoći proračunskim korisnicima SDŽ</t>
  </si>
  <si>
    <t>4.8.</t>
  </si>
  <si>
    <t>Prihodi za posebne namjene proračunskih korisnika</t>
  </si>
  <si>
    <t>Prihodi od imovine</t>
  </si>
  <si>
    <t>3.2.</t>
  </si>
  <si>
    <t>Vlastiti prihodi PK</t>
  </si>
  <si>
    <t>Prihodi od upravnih i administrativnih pristojbi, priistojbi po posebnim propisima i naknada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</si>
  <si>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</si>
  <si>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</si>
  <si>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</si>
  <si>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</si>
  <si>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4.4.</t>
  </si>
  <si>
    <t>Prihodi za posebne namjene - Decentralizacija</t>
  </si>
  <si>
    <t>Financijski rashodi</t>
  </si>
  <si>
    <t>09 Obrazovanje</t>
  </si>
  <si>
    <t>096 Dodatne usluge u obrazovanju</t>
  </si>
  <si>
    <t>Proračun za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</si>
  <si>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</si>
  <si>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</si>
  <si>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</si>
  <si>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</si>
  <si>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</si>
  <si>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</si>
  <si>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</si>
  <si>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</si>
  <si>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</si>
  <si>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</si>
  <si>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</si>
  <si>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</si>
  <si>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 xml:space="preserve">RASHODI DJELATNOSTI </t>
  </si>
  <si>
    <t>'Prihodi za posebne namjene - Decentralizacija</t>
  </si>
  <si>
    <t>'Prihodi za posebne namjene proračunskih korisnika</t>
  </si>
  <si>
    <t>'Pomoći proračunskim korisnicima SDŽ</t>
  </si>
  <si>
    <t xml:space="preserve">IZGRADNJA I UREĐENJE OBJEKATA TE NABAVA I ODRŽAVANJE OPREME </t>
  </si>
  <si>
    <t xml:space="preserve">Rashodi za nabavu proizvedene dugotrajne imovine </t>
  </si>
  <si>
    <t xml:space="preserve"> </t>
  </si>
  <si>
    <t>PROGRAM 4001</t>
  </si>
  <si>
    <t xml:space="preserve">RAZVOJ ODGOJNO OBRAZOVNOG SUSTAVA </t>
  </si>
  <si>
    <t>Tekući projekt T400128</t>
  </si>
  <si>
    <t xml:space="preserve">Rashodi za nabavu nefinancijske imovine </t>
  </si>
  <si>
    <t>Izvršenje 2023.</t>
  </si>
  <si>
    <t xml:space="preserve">  </t>
  </si>
  <si>
    <t>I. Rebalans 2024.</t>
  </si>
  <si>
    <t xml:space="preserve">Donacije i ostali rashodi </t>
  </si>
  <si>
    <t>5.1.</t>
  </si>
  <si>
    <t xml:space="preserve">Rashodi za dodatna ulaganja na nefinancijskoj imovini </t>
  </si>
  <si>
    <t xml:space="preserve">Glava </t>
  </si>
  <si>
    <t>Razdjel</t>
  </si>
  <si>
    <t>OSNOVNO OBRAZOVANJE</t>
  </si>
  <si>
    <t xml:space="preserve">PRIJEVOZ UČENIKA OSNOVNIH ŠKOLA </t>
  </si>
  <si>
    <t>PROGRAM 4030</t>
  </si>
  <si>
    <t>NATJECANJA, MANIFESTACIJE I OSTALO</t>
  </si>
  <si>
    <t xml:space="preserve">NABAVA UDŽBENIKA I DRUGIH OBRAZOVNIH MATERIJALA </t>
  </si>
  <si>
    <t>JADRANSKI RZC STEM</t>
  </si>
  <si>
    <t>Kapitalni projekat K400108</t>
  </si>
  <si>
    <t>BIOMOZAI KRŠ I MORE</t>
  </si>
  <si>
    <t>FINANCIRANJE TROŠKOVA PREHRANE ZA UČENIKE OŠ</t>
  </si>
  <si>
    <t>Tekući projekt T400110</t>
  </si>
  <si>
    <t>Tekući projekt T400111</t>
  </si>
  <si>
    <t>OPSKRBA ŠKOLSKIH USTANOVA HIGIJENSKIM POTREPŠTINAMA ZA UČENICE</t>
  </si>
  <si>
    <t>Ostali rashodi</t>
  </si>
  <si>
    <t>E - ŠKOLE</t>
  </si>
  <si>
    <t>Prihod od prodaje nefinancijske imovine PK</t>
  </si>
  <si>
    <t>7.2.</t>
  </si>
  <si>
    <t>PREVENTIVNI PROJEKTI OŠ I SŠ</t>
  </si>
  <si>
    <t>Aktivnost A400159</t>
  </si>
  <si>
    <t>5.5.</t>
  </si>
  <si>
    <t>Pomoći EU za PK</t>
  </si>
  <si>
    <t>Rashodi za dodatna ulaganja na nefinan.imovini</t>
  </si>
  <si>
    <t>DALMATINSKI SUVENIR</t>
  </si>
  <si>
    <t xml:space="preserve">Prihod od prodaje proizvedene dugotrajne imovine </t>
  </si>
  <si>
    <t>Prihodi od prodaje nefinancijske imovine</t>
  </si>
  <si>
    <t>Tekući projekat T400101</t>
  </si>
  <si>
    <t xml:space="preserve">ŠKOLSKI MEDENI DANI </t>
  </si>
  <si>
    <t>Tekući projekat T400103</t>
  </si>
  <si>
    <t xml:space="preserve">ČVARI BAŠTINE </t>
  </si>
  <si>
    <t xml:space="preserve">Prihodi za posebne namjene -Decentralizacija  </t>
  </si>
  <si>
    <t>Pomoći</t>
  </si>
  <si>
    <t>UPRAVNI ODJEL ZA PROSVJETU</t>
  </si>
  <si>
    <t>USTANOVE U OSNOVNOM ŠKOLSTVU</t>
  </si>
  <si>
    <t xml:space="preserve">Podglava </t>
  </si>
  <si>
    <t xml:space="preserve">OŠ MILAN BEGOVIĆ, VRLIKA </t>
  </si>
  <si>
    <t>Aktivnost A400103</t>
  </si>
  <si>
    <t>Aktivnost A400104</t>
  </si>
  <si>
    <t>Aktivnost A400118</t>
  </si>
  <si>
    <t>Tekući projekt T400105</t>
  </si>
  <si>
    <t>Aktivnost A403001</t>
  </si>
  <si>
    <t>Aktivnost A403002</t>
  </si>
  <si>
    <t>Aktivnost A403004</t>
  </si>
  <si>
    <t>II. Rebalans 2024.</t>
  </si>
  <si>
    <t xml:space="preserve">Iznos promjene </t>
  </si>
  <si>
    <t>091 Osnovno obrazovanje</t>
  </si>
  <si>
    <t xml:space="preserve"> II. REBALANS FINANCIJSKI PLAN OŠ MILANA BEGOVIĆA, VRLIKA 
ZA 2024. GODINU  </t>
  </si>
  <si>
    <t xml:space="preserve">II. REBALANS  FINANCIJSKI PLAN OŠ MILANA BEGOVIĆA, VRLIKA 
ZA 2024. GODINU  </t>
  </si>
  <si>
    <t xml:space="preserve"> II. REBALANS FINANCIJSKI PLAN OŠ MILANA BEGOVIĆA, VRLIKA 
ZA 2024. GODINU</t>
  </si>
  <si>
    <t xml:space="preserve"> II. REBALANS FINANCIJSKI PLAN OŠ MILANA BEGOVIĆA, VRLIKA 
ZA 2024.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</si>
</sst>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0;[Red]0.00"/>
    <numFmt numFmtId="166" formatCode="0.00_ ;[Red]\-0.00\ 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164" fontId="21" fillId="0" borderId="0" applyFont="0" applyFill="0" applyBorder="0" applyAlignment="0" applyProtection="0"/>
  </cellStyleXfs>
  <cellXfs count="194">
    <xf numFmtId="0" fontId="0" fillId="0" borderId="0" xfId="0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1" fillId="0" borderId="0" xfId="0" quotePrefix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quotePrefix="1" applyNumberFormat="1" applyFont="1" applyFill="1" applyBorder="1" applyAlignment="1" applyProtection="1">
      <alignment horizontal="left"/>
    </xf>
    <xf numFmtId="3" fontId="5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14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5" fillId="3" borderId="3" xfId="0" quotePrefix="1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 applyProtection="1">
      <alignment horizontal="right" wrapText="1"/>
    </xf>
    <xf numFmtId="4" fontId="5" fillId="0" borderId="3" xfId="0" applyNumberFormat="1" applyFont="1" applyBorder="1" applyAlignment="1">
      <alignment horizontal="right"/>
    </xf>
    <xf numFmtId="0" fontId="20" fillId="2" borderId="3" xfId="0" quotePrefix="1" applyFont="1" applyFill="1" applyBorder="1" applyAlignment="1">
      <alignment horizontal="left" vertical="center"/>
    </xf>
    <xf numFmtId="4" fontId="8" fillId="2" borderId="3" xfId="0" quotePrefix="1" applyNumberFormat="1" applyFont="1" applyFill="1" applyBorder="1" applyAlignment="1">
      <alignment horizontal="right" vertical="center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4" fontId="9" fillId="3" borderId="3" xfId="0" applyNumberFormat="1" applyFont="1" applyFill="1" applyBorder="1" applyAlignment="1" applyProtection="1">
      <alignment horizontal="right" vertical="center" wrapText="1"/>
    </xf>
    <xf numFmtId="0" fontId="9" fillId="3" borderId="3" xfId="0" quotePrefix="1" applyFont="1" applyFill="1" applyBorder="1" applyAlignment="1">
      <alignment horizontal="left" vertical="center"/>
    </xf>
    <xf numFmtId="0" fontId="20" fillId="3" borderId="3" xfId="0" quotePrefix="1" applyFont="1" applyFill="1" applyBorder="1" applyAlignment="1">
      <alignment horizontal="left" vertical="center"/>
    </xf>
    <xf numFmtId="4" fontId="9" fillId="3" borderId="3" xfId="0" quotePrefix="1" applyNumberFormat="1" applyFont="1" applyFill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0" fontId="7" fillId="3" borderId="3" xfId="0" quotePrefix="1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8" fillId="3" borderId="3" xfId="0" quotePrefix="1" applyFont="1" applyFill="1" applyBorder="1" applyAlignment="1">
      <alignment horizontal="left" vertical="center"/>
    </xf>
    <xf numFmtId="4" fontId="20" fillId="3" borderId="3" xfId="0" quotePrefix="1" applyNumberFormat="1" applyFont="1" applyFill="1" applyBorder="1" applyAlignment="1">
      <alignment horizontal="right" vertical="center"/>
    </xf>
    <xf numFmtId="4" fontId="9" fillId="2" borderId="3" xfId="0" applyNumberFormat="1" applyFont="1" applyFill="1" applyBorder="1" applyAlignment="1" applyProtection="1">
      <alignment horizontal="right" wrapText="1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7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 applyProtection="1">
      <alignment horizontal="right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wrapText="1"/>
    </xf>
    <xf numFmtId="0" fontId="9" fillId="3" borderId="3" xfId="0" quotePrefix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1" fontId="20" fillId="2" borderId="3" xfId="0" quotePrefix="1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7" fillId="2" borderId="2" xfId="0" applyNumberFormat="1" applyFont="1" applyFill="1" applyBorder="1" applyAlignment="1" applyProtection="1">
      <alignment vertical="center" wrapText="1"/>
    </xf>
    <xf numFmtId="2" fontId="8" fillId="2" borderId="3" xfId="0" quotePrefix="1" applyNumberFormat="1" applyFont="1" applyFill="1" applyBorder="1" applyAlignment="1">
      <alignment horizontal="right" vertical="center"/>
    </xf>
    <xf numFmtId="16" fontId="7" fillId="2" borderId="3" xfId="0" applyNumberFormat="1" applyFont="1" applyFill="1" applyBorder="1" applyAlignment="1" applyProtection="1">
      <alignment horizontal="left" vertical="center" wrapText="1"/>
    </xf>
    <xf numFmtId="16" fontId="8" fillId="2" borderId="3" xfId="0" quotePrefix="1" applyNumberFormat="1" applyFont="1" applyFill="1" applyBorder="1" applyAlignment="1">
      <alignment horizontal="left" vertical="center"/>
    </xf>
    <xf numFmtId="4" fontId="9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>
      <alignment horizontal="right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" fontId="20" fillId="2" borderId="3" xfId="0" quotePrefix="1" applyNumberFormat="1" applyFont="1" applyFill="1" applyBorder="1" applyAlignment="1">
      <alignment horizontal="right" vertical="center"/>
    </xf>
    <xf numFmtId="0" fontId="22" fillId="0" borderId="0" xfId="0" applyFont="1"/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 applyProtection="1">
      <alignment horizontal="right" wrapText="1"/>
    </xf>
    <xf numFmtId="4" fontId="23" fillId="3" borderId="3" xfId="0" applyNumberFormat="1" applyFont="1" applyFill="1" applyBorder="1"/>
    <xf numFmtId="0" fontId="9" fillId="3" borderId="3" xfId="1" applyNumberFormat="1" applyFont="1" applyFill="1" applyBorder="1" applyAlignment="1" applyProtection="1">
      <alignment horizontal="left" vertical="center" wrapText="1"/>
    </xf>
    <xf numFmtId="0" fontId="8" fillId="0" borderId="3" xfId="1" applyNumberFormat="1" applyFont="1" applyFill="1" applyBorder="1" applyAlignment="1" applyProtection="1">
      <alignment horizontal="left" vertical="center" wrapText="1"/>
    </xf>
    <xf numFmtId="4" fontId="22" fillId="0" borderId="3" xfId="0" applyNumberFormat="1" applyFont="1" applyBorder="1"/>
    <xf numFmtId="4" fontId="24" fillId="0" borderId="3" xfId="0" applyNumberFormat="1" applyFont="1" applyBorder="1"/>
    <xf numFmtId="0" fontId="7" fillId="0" borderId="0" xfId="0" applyFont="1"/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right" vertical="center" wrapText="1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166" fontId="9" fillId="0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4" fontId="9" fillId="2" borderId="4" xfId="0" applyNumberFormat="1" applyFont="1" applyFill="1" applyBorder="1" applyAlignment="1" applyProtection="1">
      <alignment horizontal="right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4" fontId="20" fillId="2" borderId="4" xfId="0" applyNumberFormat="1" applyFont="1" applyFill="1" applyBorder="1" applyAlignment="1" applyProtection="1">
      <alignment horizontal="right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4" fontId="7" fillId="2" borderId="4" xfId="0" applyNumberFormat="1" applyFont="1" applyFill="1" applyBorder="1" applyAlignment="1" applyProtection="1">
      <alignment horizontal="right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 indent="1"/>
    </xf>
    <xf numFmtId="0" fontId="7" fillId="2" borderId="2" xfId="0" applyNumberFormat="1" applyFont="1" applyFill="1" applyBorder="1" applyAlignment="1" applyProtection="1">
      <alignment horizontal="right" vertical="center" wrapText="1" indent="1"/>
    </xf>
    <xf numFmtId="0" fontId="7" fillId="2" borderId="4" xfId="0" applyNumberFormat="1" applyFont="1" applyFill="1" applyBorder="1" applyAlignment="1" applyProtection="1">
      <alignment horizontal="left" vertical="center" wrapText="1" indent="1"/>
    </xf>
    <xf numFmtId="0" fontId="20" fillId="2" borderId="4" xfId="0" quotePrefix="1" applyNumberFormat="1" applyFont="1" applyFill="1" applyBorder="1" applyAlignment="1" applyProtection="1">
      <alignment horizontal="left" vertical="center" wrapText="1"/>
    </xf>
    <xf numFmtId="4" fontId="20" fillId="2" borderId="4" xfId="0" applyNumberFormat="1" applyFont="1" applyFill="1" applyBorder="1" applyAlignment="1" applyProtection="1">
      <alignment horizontal="right" wrapText="1"/>
    </xf>
    <xf numFmtId="4" fontId="9" fillId="2" borderId="4" xfId="0" applyNumberFormat="1" applyFont="1" applyFill="1" applyBorder="1" applyAlignment="1" applyProtection="1">
      <alignment horizontal="right"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horizontal="right" vertical="center" wrapText="1"/>
    </xf>
    <xf numFmtId="4" fontId="7" fillId="2" borderId="4" xfId="0" applyNumberFormat="1" applyFont="1" applyFill="1" applyBorder="1" applyAlignment="1" applyProtection="1">
      <alignment vertical="center" wrapText="1"/>
    </xf>
    <xf numFmtId="4" fontId="20" fillId="2" borderId="4" xfId="0" applyNumberFormat="1" applyFont="1" applyFill="1" applyBorder="1" applyAlignment="1" applyProtection="1">
      <alignment vertical="center" wrapText="1"/>
    </xf>
    <xf numFmtId="4" fontId="8" fillId="2" borderId="3" xfId="0" applyNumberFormat="1" applyFont="1" applyFill="1" applyBorder="1" applyAlignment="1" applyProtection="1">
      <alignment horizontal="right" wrapText="1"/>
    </xf>
    <xf numFmtId="4" fontId="9" fillId="2" borderId="4" xfId="0" applyNumberFormat="1" applyFont="1" applyFill="1" applyBorder="1" applyAlignment="1" applyProtection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 applyProtection="1">
      <alignment horizontal="righ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 indent="1"/>
    </xf>
    <xf numFmtId="0" fontId="9" fillId="6" borderId="3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vertical="center" wrapText="1"/>
    </xf>
    <xf numFmtId="0" fontId="26" fillId="0" borderId="0" xfId="0" applyFont="1"/>
    <xf numFmtId="0" fontId="28" fillId="0" borderId="0" xfId="0" applyFont="1"/>
    <xf numFmtId="0" fontId="20" fillId="5" borderId="4" xfId="0" applyNumberFormat="1" applyFont="1" applyFill="1" applyBorder="1" applyAlignment="1" applyProtection="1">
      <alignment horizontal="left" vertical="center" wrapText="1"/>
    </xf>
    <xf numFmtId="4" fontId="20" fillId="5" borderId="4" xfId="0" applyNumberFormat="1" applyFont="1" applyFill="1" applyBorder="1" applyAlignment="1" applyProtection="1">
      <alignment vertical="center" wrapText="1"/>
    </xf>
    <xf numFmtId="4" fontId="20" fillId="5" borderId="3" xfId="0" applyNumberFormat="1" applyFont="1" applyFill="1" applyBorder="1" applyAlignment="1">
      <alignment horizontal="right"/>
    </xf>
    <xf numFmtId="4" fontId="20" fillId="5" borderId="3" xfId="0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>
      <alignment horizontal="left" wrapText="1"/>
    </xf>
    <xf numFmtId="0" fontId="19" fillId="0" borderId="0" xfId="0" applyNumberFormat="1" applyFont="1" applyFill="1" applyBorder="1" applyAlignment="1" applyProtection="1">
      <alignment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left" wrapText="1"/>
    </xf>
    <xf numFmtId="0" fontId="9" fillId="2" borderId="2" xfId="0" quotePrefix="1" applyFont="1" applyFill="1" applyBorder="1" applyAlignment="1">
      <alignment horizontal="left" wrapText="1"/>
    </xf>
    <xf numFmtId="0" fontId="9" fillId="2" borderId="2" xfId="0" quotePrefix="1" applyFont="1" applyFill="1" applyBorder="1" applyAlignment="1">
      <alignment horizontal="center" wrapText="1"/>
    </xf>
    <xf numFmtId="0" fontId="9" fillId="2" borderId="2" xfId="0" quotePrefix="1" applyNumberFormat="1" applyFont="1" applyFill="1" applyBorder="1" applyAlignment="1" applyProtection="1">
      <alignment horizontal="left"/>
    </xf>
    <xf numFmtId="3" fontId="9" fillId="4" borderId="3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/>
    </xf>
    <xf numFmtId="0" fontId="9" fillId="2" borderId="1" xfId="0" quotePrefix="1" applyFont="1" applyFill="1" applyBorder="1" applyAlignment="1">
      <alignment horizontal="left" vertical="center"/>
    </xf>
    <xf numFmtId="0" fontId="9" fillId="2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14" fontId="20" fillId="2" borderId="1" xfId="0" applyNumberFormat="1" applyFont="1" applyFill="1" applyBorder="1" applyAlignment="1" applyProtection="1">
      <alignment horizontal="left" vertical="center" wrapText="1"/>
    </xf>
    <xf numFmtId="14" fontId="20" fillId="2" borderId="2" xfId="0" applyNumberFormat="1" applyFont="1" applyFill="1" applyBorder="1" applyAlignment="1" applyProtection="1">
      <alignment horizontal="left" vertical="center" wrapText="1"/>
    </xf>
    <xf numFmtId="14" fontId="20" fillId="2" borderId="4" xfId="0" applyNumberFormat="1" applyFont="1" applyFill="1" applyBorder="1" applyAlignment="1" applyProtection="1">
      <alignment horizontal="left" vertical="center" wrapText="1"/>
    </xf>
    <xf numFmtId="16" fontId="20" fillId="2" borderId="1" xfId="0" applyNumberFormat="1" applyFont="1" applyFill="1" applyBorder="1" applyAlignment="1" applyProtection="1">
      <alignment horizontal="left" vertical="center" wrapText="1"/>
    </xf>
    <xf numFmtId="0" fontId="20" fillId="5" borderId="1" xfId="0" applyNumberFormat="1" applyFont="1" applyFill="1" applyBorder="1" applyAlignment="1" applyProtection="1">
      <alignment horizontal="left" vertical="center" wrapText="1"/>
    </xf>
    <xf numFmtId="0" fontId="20" fillId="5" borderId="2" xfId="0" applyNumberFormat="1" applyFont="1" applyFill="1" applyBorder="1" applyAlignment="1" applyProtection="1">
      <alignment horizontal="left" vertical="center" wrapText="1"/>
    </xf>
    <xf numFmtId="0" fontId="20" fillId="5" borderId="4" xfId="0" applyNumberFormat="1" applyFont="1" applyFill="1" applyBorder="1" applyAlignment="1" applyProtection="1">
      <alignment horizontal="left" vertical="center" wrapText="1"/>
    </xf>
    <xf numFmtId="1" fontId="20" fillId="2" borderId="1" xfId="0" applyNumberFormat="1" applyFont="1" applyFill="1" applyBorder="1" applyAlignment="1">
      <alignment horizontal="left" vertical="center" wrapText="1"/>
    </xf>
    <xf numFmtId="1" fontId="20" fillId="2" borderId="2" xfId="0" applyNumberFormat="1" applyFont="1" applyFill="1" applyBorder="1" applyAlignment="1">
      <alignment horizontal="left" vertical="center" wrapText="1"/>
    </xf>
    <xf numFmtId="1" fontId="20" fillId="2" borderId="4" xfId="0" applyNumberFormat="1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</cellXfs>
  <cellStyles count="3">
    <cellStyle name="Normalno" xfId="0" builtinId="0"/>
    <cellStyle name="Normalno 2" xfId="1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sqref="A1:J1"/>
    </sheetView>
  </sheetViews>
  <sheetFormatPr defaultRowHeight="14.5" x14ac:dyDescent="0.35"/>
  <cols>
    <col min="5" max="5" width="25.36328125" customWidth="1"/>
    <col min="6" max="6" width="18.36328125" customWidth="1"/>
    <col min="7" max="7" width="21.6328125" customWidth="1"/>
    <col min="8" max="8" width="18.81640625" customWidth="1"/>
    <col min="9" max="9" width="20.6328125" customWidth="1"/>
    <col min="10" max="10" width="18.81640625" customWidth="1"/>
  </cols>
  <sheetData>
    <row r="1" spans="1:10" ht="42" customHeight="1" x14ac:dyDescent="0.35">
      <c r="A1" s="147" t="s">
        <v>126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8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5" x14ac:dyDescent="0.35">
      <c r="A3" s="147" t="s">
        <v>22</v>
      </c>
      <c r="B3" s="147"/>
      <c r="C3" s="147"/>
      <c r="D3" s="147"/>
      <c r="E3" s="147"/>
      <c r="F3" s="147"/>
      <c r="G3" s="147"/>
      <c r="H3" s="148"/>
      <c r="I3" s="148"/>
      <c r="J3" s="148"/>
    </row>
    <row r="4" spans="1:10" ht="18" x14ac:dyDescent="0.35">
      <c r="A4" s="84"/>
      <c r="B4" s="84"/>
      <c r="C4" s="84"/>
      <c r="D4" s="84"/>
      <c r="E4" s="84"/>
      <c r="F4" s="84"/>
      <c r="G4" s="84"/>
      <c r="H4" s="85"/>
      <c r="I4" s="85"/>
      <c r="J4" s="85"/>
    </row>
    <row r="5" spans="1:10" ht="18" customHeight="1" x14ac:dyDescent="0.35">
      <c r="A5" s="149" t="s">
        <v>26</v>
      </c>
      <c r="B5" s="150"/>
      <c r="C5" s="150"/>
      <c r="D5" s="150"/>
      <c r="E5" s="150"/>
      <c r="F5" s="150"/>
      <c r="G5" s="150"/>
      <c r="H5" s="150"/>
      <c r="I5" s="150"/>
      <c r="J5" s="150"/>
    </row>
    <row r="6" spans="1:10" ht="18" x14ac:dyDescent="0.4">
      <c r="A6" s="136"/>
      <c r="B6" s="137"/>
      <c r="C6" s="137"/>
      <c r="D6" s="137"/>
      <c r="E6" s="138"/>
      <c r="F6" s="139"/>
      <c r="G6" s="139"/>
      <c r="H6" s="139"/>
      <c r="I6" s="139"/>
      <c r="J6" s="139"/>
    </row>
    <row r="7" spans="1:10" x14ac:dyDescent="0.35">
      <c r="A7" s="140"/>
      <c r="B7" s="141"/>
      <c r="C7" s="141"/>
      <c r="D7" s="142"/>
      <c r="E7" s="143"/>
      <c r="F7" s="35" t="s">
        <v>74</v>
      </c>
      <c r="G7" s="35" t="s">
        <v>50</v>
      </c>
      <c r="H7" s="35" t="s">
        <v>76</v>
      </c>
      <c r="I7" s="35" t="s">
        <v>124</v>
      </c>
      <c r="J7" s="35" t="s">
        <v>123</v>
      </c>
    </row>
    <row r="8" spans="1:10" x14ac:dyDescent="0.35">
      <c r="A8" s="151" t="s">
        <v>0</v>
      </c>
      <c r="B8" s="152"/>
      <c r="C8" s="152"/>
      <c r="D8" s="152"/>
      <c r="E8" s="153"/>
      <c r="F8" s="53">
        <v>693450.45</v>
      </c>
      <c r="G8" s="53">
        <v>692962.16</v>
      </c>
      <c r="H8" s="53">
        <v>768543.75</v>
      </c>
      <c r="I8" s="53">
        <f>J8-H8</f>
        <v>76580.089999999967</v>
      </c>
      <c r="J8" s="53">
        <f>J9</f>
        <v>845123.84</v>
      </c>
    </row>
    <row r="9" spans="1:10" x14ac:dyDescent="0.35">
      <c r="A9" s="154" t="s">
        <v>51</v>
      </c>
      <c r="B9" s="155"/>
      <c r="C9" s="155"/>
      <c r="D9" s="155"/>
      <c r="E9" s="156"/>
      <c r="F9" s="77">
        <v>0</v>
      </c>
      <c r="G9" s="77">
        <f>G8-G10</f>
        <v>691762.16</v>
      </c>
      <c r="H9" s="54">
        <f>H8-H10</f>
        <v>767343.75</v>
      </c>
      <c r="I9" s="54">
        <f>J9-H9</f>
        <v>77780.089999999967</v>
      </c>
      <c r="J9" s="54">
        <v>845123.84</v>
      </c>
    </row>
    <row r="10" spans="1:10" x14ac:dyDescent="0.35">
      <c r="A10" s="157" t="s">
        <v>52</v>
      </c>
      <c r="B10" s="156"/>
      <c r="C10" s="156"/>
      <c r="D10" s="156"/>
      <c r="E10" s="156"/>
      <c r="F10" s="54">
        <f>F8</f>
        <v>693450.45</v>
      </c>
      <c r="G10" s="77">
        <v>1200</v>
      </c>
      <c r="H10" s="54">
        <v>1200</v>
      </c>
      <c r="I10" s="54">
        <v>0</v>
      </c>
      <c r="J10" s="54">
        <v>0</v>
      </c>
    </row>
    <row r="11" spans="1:10" x14ac:dyDescent="0.35">
      <c r="A11" s="20" t="s">
        <v>2</v>
      </c>
      <c r="B11" s="72"/>
      <c r="C11" s="72"/>
      <c r="D11" s="72"/>
      <c r="E11" s="72"/>
      <c r="F11" s="53">
        <f>F12+F13</f>
        <v>717648.04999999993</v>
      </c>
      <c r="G11" s="53">
        <v>692962.16</v>
      </c>
      <c r="H11" s="53">
        <f>H12+H13</f>
        <v>769994.69000000006</v>
      </c>
      <c r="I11" s="53">
        <f>I12+I13</f>
        <v>76580.089999999967</v>
      </c>
      <c r="J11" s="53">
        <f>J12+J13</f>
        <v>846574.78</v>
      </c>
    </row>
    <row r="12" spans="1:10" x14ac:dyDescent="0.35">
      <c r="A12" s="158" t="s">
        <v>53</v>
      </c>
      <c r="B12" s="155"/>
      <c r="C12" s="155"/>
      <c r="D12" s="155"/>
      <c r="E12" s="155"/>
      <c r="F12" s="77">
        <v>685910.84</v>
      </c>
      <c r="G12" s="77">
        <f>G9-G13</f>
        <v>687362.16</v>
      </c>
      <c r="H12" s="59">
        <v>757638.39</v>
      </c>
      <c r="I12" s="59">
        <f>J12-H12</f>
        <v>70461.339999999967</v>
      </c>
      <c r="J12" s="59">
        <v>828099.73</v>
      </c>
    </row>
    <row r="13" spans="1:10" x14ac:dyDescent="0.35">
      <c r="A13" s="157" t="s">
        <v>54</v>
      </c>
      <c r="B13" s="156"/>
      <c r="C13" s="156"/>
      <c r="D13" s="156"/>
      <c r="E13" s="156"/>
      <c r="F13" s="54">
        <v>31737.21</v>
      </c>
      <c r="G13" s="77">
        <v>4400</v>
      </c>
      <c r="H13" s="59">
        <v>12356.3</v>
      </c>
      <c r="I13" s="59">
        <f>J13-H13</f>
        <v>6118.75</v>
      </c>
      <c r="J13" s="59">
        <v>18475.05</v>
      </c>
    </row>
    <row r="14" spans="1:10" x14ac:dyDescent="0.35">
      <c r="A14" s="159" t="s">
        <v>3</v>
      </c>
      <c r="B14" s="152"/>
      <c r="C14" s="152"/>
      <c r="D14" s="152"/>
      <c r="E14" s="152"/>
      <c r="F14" s="78">
        <f>F8-F11</f>
        <v>-24197.599999999977</v>
      </c>
      <c r="G14" s="53">
        <f t="shared" ref="G14" si="0">G8-G11</f>
        <v>0</v>
      </c>
      <c r="H14" s="53">
        <f>H8-H11</f>
        <v>-1450.9400000000605</v>
      </c>
      <c r="I14" s="53">
        <v>0</v>
      </c>
      <c r="J14" s="53">
        <f>J8-J11</f>
        <v>-1450.9400000000605</v>
      </c>
    </row>
    <row r="15" spans="1:10" ht="18" x14ac:dyDescent="0.35">
      <c r="A15" s="84"/>
      <c r="B15" s="29"/>
      <c r="C15" s="29"/>
      <c r="D15" s="29"/>
      <c r="E15" s="29"/>
      <c r="F15" s="29"/>
      <c r="G15" s="30"/>
      <c r="H15" s="30"/>
      <c r="I15" s="30"/>
      <c r="J15" s="30"/>
    </row>
    <row r="16" spans="1:10" ht="18" customHeight="1" x14ac:dyDescent="0.35">
      <c r="A16" s="149" t="s">
        <v>27</v>
      </c>
      <c r="B16" s="150"/>
      <c r="C16" s="150"/>
      <c r="D16" s="150"/>
      <c r="E16" s="150"/>
      <c r="F16" s="150"/>
      <c r="G16" s="150"/>
      <c r="H16" s="150"/>
      <c r="I16" s="150"/>
      <c r="J16" s="150"/>
    </row>
    <row r="17" spans="1:10" ht="18" x14ac:dyDescent="0.35">
      <c r="A17" s="13"/>
      <c r="B17" s="11"/>
      <c r="C17" s="11"/>
      <c r="D17" s="11"/>
      <c r="E17" s="11"/>
      <c r="F17" s="11"/>
      <c r="G17" s="12"/>
      <c r="H17" s="12"/>
      <c r="I17" s="12"/>
      <c r="J17" s="12"/>
    </row>
    <row r="18" spans="1:10" x14ac:dyDescent="0.35">
      <c r="A18" s="15"/>
      <c r="B18" s="16"/>
      <c r="C18" s="16"/>
      <c r="D18" s="17"/>
      <c r="E18" s="18"/>
      <c r="F18" s="1" t="s">
        <v>74</v>
      </c>
      <c r="G18" s="1" t="s">
        <v>50</v>
      </c>
      <c r="H18" s="1" t="s">
        <v>76</v>
      </c>
      <c r="I18" s="1" t="s">
        <v>124</v>
      </c>
      <c r="J18" s="35" t="s">
        <v>123</v>
      </c>
    </row>
    <row r="19" spans="1:10" ht="15.75" customHeight="1" x14ac:dyDescent="0.35">
      <c r="A19" s="145" t="s">
        <v>55</v>
      </c>
      <c r="B19" s="146"/>
      <c r="C19" s="146"/>
      <c r="D19" s="146"/>
      <c r="E19" s="146"/>
      <c r="F19" s="39"/>
      <c r="G19" s="39"/>
      <c r="H19" s="38"/>
      <c r="I19" s="38"/>
      <c r="J19" s="38"/>
    </row>
    <row r="20" spans="1:10" x14ac:dyDescent="0.35">
      <c r="A20" s="145" t="s">
        <v>56</v>
      </c>
      <c r="B20" s="146"/>
      <c r="C20" s="146"/>
      <c r="D20" s="146"/>
      <c r="E20" s="146"/>
      <c r="F20" s="39"/>
      <c r="G20" s="39"/>
      <c r="H20" s="38"/>
      <c r="I20" s="38"/>
      <c r="J20" s="38"/>
    </row>
    <row r="21" spans="1:10" x14ac:dyDescent="0.35">
      <c r="A21" s="159" t="s">
        <v>5</v>
      </c>
      <c r="B21" s="152"/>
      <c r="C21" s="152"/>
      <c r="D21" s="152"/>
      <c r="E21" s="152"/>
      <c r="F21" s="37">
        <f>F19-F20</f>
        <v>0</v>
      </c>
      <c r="G21" s="37">
        <f t="shared" ref="G21" si="1">G19-G20</f>
        <v>0</v>
      </c>
      <c r="H21" s="37">
        <f t="shared" ref="H21" si="2">H19-H20</f>
        <v>0</v>
      </c>
      <c r="I21" s="37">
        <v>0</v>
      </c>
      <c r="J21" s="37">
        <v>0</v>
      </c>
    </row>
    <row r="22" spans="1:10" x14ac:dyDescent="0.35">
      <c r="A22" s="159" t="s">
        <v>6</v>
      </c>
      <c r="B22" s="152"/>
      <c r="C22" s="152"/>
      <c r="D22" s="152"/>
      <c r="E22" s="152"/>
      <c r="F22" s="37">
        <f>F14+F21</f>
        <v>-24197.599999999977</v>
      </c>
      <c r="G22" s="37">
        <f t="shared" ref="G22" si="3">G14+G21</f>
        <v>0</v>
      </c>
      <c r="H22" s="37">
        <f t="shared" ref="H22" si="4">H14+H21</f>
        <v>-1450.9400000000605</v>
      </c>
      <c r="I22" s="37">
        <v>0</v>
      </c>
      <c r="J22" s="37">
        <v>-1450.94</v>
      </c>
    </row>
    <row r="23" spans="1:10" ht="18" x14ac:dyDescent="0.35">
      <c r="A23" s="10"/>
      <c r="B23" s="11"/>
      <c r="C23" s="11"/>
      <c r="D23" s="11"/>
      <c r="E23" s="11"/>
      <c r="F23" s="11"/>
      <c r="G23" s="12"/>
      <c r="H23" s="12"/>
      <c r="I23" s="12"/>
      <c r="J23" s="12"/>
    </row>
    <row r="24" spans="1:10" ht="15.5" x14ac:dyDescent="0.35">
      <c r="A24" s="147" t="s">
        <v>57</v>
      </c>
      <c r="B24" s="162"/>
      <c r="C24" s="162"/>
      <c r="D24" s="162"/>
      <c r="E24" s="162"/>
      <c r="F24" s="162"/>
      <c r="G24" s="162"/>
      <c r="H24" s="162"/>
      <c r="I24" s="162"/>
      <c r="J24" s="162"/>
    </row>
    <row r="25" spans="1:10" ht="15.5" x14ac:dyDescent="0.35">
      <c r="A25" s="44"/>
      <c r="B25" s="45"/>
      <c r="C25" s="45"/>
      <c r="D25" s="45"/>
      <c r="E25" s="45"/>
      <c r="F25" s="45"/>
      <c r="G25" s="45"/>
      <c r="H25" s="45"/>
      <c r="I25" s="67"/>
      <c r="J25" s="67"/>
    </row>
    <row r="26" spans="1:10" ht="23.25" customHeight="1" x14ac:dyDescent="0.35">
      <c r="A26" s="15"/>
      <c r="B26" s="16"/>
      <c r="C26" s="16"/>
      <c r="D26" s="17"/>
      <c r="E26" s="18"/>
      <c r="F26" s="1" t="s">
        <v>74</v>
      </c>
      <c r="G26" s="1" t="s">
        <v>50</v>
      </c>
      <c r="H26" s="1" t="s">
        <v>76</v>
      </c>
      <c r="I26" s="1" t="s">
        <v>124</v>
      </c>
      <c r="J26" s="35" t="s">
        <v>123</v>
      </c>
    </row>
    <row r="27" spans="1:10" ht="30" customHeight="1" x14ac:dyDescent="0.35">
      <c r="A27" s="163" t="s">
        <v>58</v>
      </c>
      <c r="B27" s="164"/>
      <c r="C27" s="164"/>
      <c r="D27" s="164"/>
      <c r="E27" s="165"/>
      <c r="F27" s="24">
        <v>0</v>
      </c>
      <c r="G27" s="24">
        <v>0</v>
      </c>
      <c r="H27" s="24">
        <v>0</v>
      </c>
      <c r="I27" s="24">
        <v>0</v>
      </c>
      <c r="J27" s="144">
        <v>0</v>
      </c>
    </row>
    <row r="28" spans="1:10" ht="15" customHeight="1" x14ac:dyDescent="0.35">
      <c r="A28" s="159" t="s">
        <v>59</v>
      </c>
      <c r="B28" s="152"/>
      <c r="C28" s="152"/>
      <c r="D28" s="152"/>
      <c r="E28" s="152"/>
      <c r="F28" s="25">
        <f>F22+F27</f>
        <v>-24197.599999999977</v>
      </c>
      <c r="G28" s="25">
        <f t="shared" ref="G28:H28" si="5">G22+G27</f>
        <v>0</v>
      </c>
      <c r="H28" s="25">
        <f t="shared" si="5"/>
        <v>-1450.9400000000605</v>
      </c>
      <c r="I28" s="25">
        <v>0</v>
      </c>
      <c r="J28" s="26">
        <v>-1450.94</v>
      </c>
    </row>
    <row r="29" spans="1:10" ht="25.5" customHeight="1" x14ac:dyDescent="0.35">
      <c r="A29" s="151" t="s">
        <v>60</v>
      </c>
      <c r="B29" s="166"/>
      <c r="C29" s="166"/>
      <c r="D29" s="166"/>
      <c r="E29" s="167"/>
      <c r="F29" s="25">
        <f>F14+F21+F27-F28</f>
        <v>0</v>
      </c>
      <c r="G29" s="25">
        <f t="shared" ref="G29:H29" si="6">G14+G21+G27-G28</f>
        <v>0</v>
      </c>
      <c r="H29" s="25">
        <f t="shared" si="6"/>
        <v>0</v>
      </c>
      <c r="I29" s="25">
        <v>0</v>
      </c>
      <c r="J29" s="26">
        <v>0</v>
      </c>
    </row>
    <row r="30" spans="1:10" ht="15" customHeight="1" x14ac:dyDescent="0.35">
      <c r="A30" s="46"/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11.25" customHeight="1" x14ac:dyDescent="0.35">
      <c r="A31" s="149" t="s">
        <v>61</v>
      </c>
      <c r="B31" s="149"/>
      <c r="C31" s="149"/>
      <c r="D31" s="149"/>
      <c r="E31" s="149"/>
      <c r="F31" s="149"/>
      <c r="G31" s="149"/>
      <c r="H31" s="149"/>
      <c r="I31" s="149"/>
      <c r="J31" s="149"/>
    </row>
    <row r="32" spans="1:10" ht="29.25" customHeight="1" x14ac:dyDescent="0.35">
      <c r="A32" s="28"/>
      <c r="B32" s="29"/>
      <c r="C32" s="29"/>
      <c r="D32" s="29"/>
      <c r="E32" s="29"/>
      <c r="F32" s="29"/>
      <c r="G32" s="30"/>
      <c r="H32" s="30"/>
      <c r="I32" s="30"/>
      <c r="J32" s="30"/>
    </row>
    <row r="33" spans="1:10" x14ac:dyDescent="0.35">
      <c r="A33" s="31"/>
      <c r="B33" s="32"/>
      <c r="C33" s="32"/>
      <c r="D33" s="33"/>
      <c r="E33" s="34"/>
      <c r="F33" s="35" t="s">
        <v>74</v>
      </c>
      <c r="G33" s="35" t="s">
        <v>50</v>
      </c>
      <c r="H33" s="1" t="s">
        <v>76</v>
      </c>
      <c r="I33" s="1" t="s">
        <v>124</v>
      </c>
      <c r="J33" s="35" t="s">
        <v>123</v>
      </c>
    </row>
    <row r="34" spans="1:10" x14ac:dyDescent="0.35">
      <c r="A34" s="163" t="s">
        <v>58</v>
      </c>
      <c r="B34" s="164"/>
      <c r="C34" s="164"/>
      <c r="D34" s="164"/>
      <c r="E34" s="165"/>
      <c r="F34" s="24">
        <v>0</v>
      </c>
      <c r="G34" s="24">
        <v>0</v>
      </c>
      <c r="H34" s="24">
        <f>G37</f>
        <v>0</v>
      </c>
      <c r="I34" s="24">
        <v>0</v>
      </c>
      <c r="J34" s="144">
        <v>0</v>
      </c>
    </row>
    <row r="35" spans="1:10" ht="27" customHeight="1" x14ac:dyDescent="0.35">
      <c r="A35" s="163" t="s">
        <v>4</v>
      </c>
      <c r="B35" s="164"/>
      <c r="C35" s="164"/>
      <c r="D35" s="164"/>
      <c r="E35" s="165"/>
      <c r="F35" s="24">
        <v>0</v>
      </c>
      <c r="G35" s="24">
        <v>0</v>
      </c>
      <c r="H35" s="24">
        <v>0</v>
      </c>
      <c r="I35" s="24">
        <v>0</v>
      </c>
      <c r="J35" s="144">
        <v>0</v>
      </c>
    </row>
    <row r="36" spans="1:10" x14ac:dyDescent="0.35">
      <c r="A36" s="163" t="s">
        <v>62</v>
      </c>
      <c r="B36" s="168"/>
      <c r="C36" s="168"/>
      <c r="D36" s="168"/>
      <c r="E36" s="169"/>
      <c r="F36" s="24">
        <v>0</v>
      </c>
      <c r="G36" s="24">
        <v>0</v>
      </c>
      <c r="H36" s="24">
        <v>0</v>
      </c>
      <c r="I36" s="24">
        <v>0</v>
      </c>
      <c r="J36" s="144">
        <v>0</v>
      </c>
    </row>
    <row r="37" spans="1:10" ht="15" customHeight="1" x14ac:dyDescent="0.35">
      <c r="A37" s="159" t="s">
        <v>59</v>
      </c>
      <c r="B37" s="152"/>
      <c r="C37" s="152"/>
      <c r="D37" s="152"/>
      <c r="E37" s="152"/>
      <c r="F37" s="19">
        <f>F34-F35+F36</f>
        <v>0</v>
      </c>
      <c r="G37" s="19">
        <f t="shared" ref="G37:H37" si="7">G34-G35+G36</f>
        <v>0</v>
      </c>
      <c r="H37" s="19">
        <f t="shared" si="7"/>
        <v>0</v>
      </c>
      <c r="I37" s="19">
        <v>0</v>
      </c>
      <c r="J37" s="36">
        <v>0</v>
      </c>
    </row>
    <row r="39" spans="1:10" x14ac:dyDescent="0.35">
      <c r="A39" s="160" t="s">
        <v>69</v>
      </c>
      <c r="B39" s="161"/>
      <c r="C39" s="161"/>
      <c r="D39" s="161"/>
      <c r="E39" s="161"/>
      <c r="F39" s="161"/>
      <c r="G39" s="161"/>
      <c r="H39" s="161"/>
      <c r="I39" s="161"/>
      <c r="J39" s="161"/>
    </row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sqref="A1:I1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5.453125" bestFit="1" customWidth="1"/>
    <col min="4" max="4" width="45.453125" bestFit="1" customWidth="1"/>
    <col min="5" max="5" width="24.6328125" customWidth="1"/>
    <col min="6" max="6" width="21.6328125" customWidth="1"/>
    <col min="7" max="7" width="23.08984375" customWidth="1"/>
    <col min="8" max="8" width="21.1796875" customWidth="1"/>
    <col min="9" max="9" width="20.36328125" customWidth="1"/>
  </cols>
  <sheetData>
    <row r="1" spans="1:10" ht="42" customHeight="1" x14ac:dyDescent="0.35">
      <c r="A1" s="147" t="s">
        <v>127</v>
      </c>
      <c r="B1" s="147"/>
      <c r="C1" s="147"/>
      <c r="D1" s="147"/>
      <c r="E1" s="147"/>
      <c r="F1" s="147"/>
      <c r="G1" s="147"/>
      <c r="H1" s="147"/>
      <c r="I1" s="147"/>
    </row>
    <row r="2" spans="1:10" ht="18" customHeight="1" x14ac:dyDescent="0.35">
      <c r="A2" s="2"/>
      <c r="B2" s="2"/>
      <c r="C2" s="2"/>
      <c r="D2" s="2"/>
      <c r="E2" s="13"/>
      <c r="F2" s="2"/>
      <c r="G2" s="2"/>
      <c r="H2" s="13"/>
      <c r="I2" s="13"/>
    </row>
    <row r="3" spans="1:10" ht="15.75" customHeight="1" x14ac:dyDescent="0.35">
      <c r="A3" s="147" t="s">
        <v>22</v>
      </c>
      <c r="B3" s="147"/>
      <c r="C3" s="147"/>
      <c r="D3" s="147"/>
      <c r="E3" s="147"/>
      <c r="F3" s="147"/>
      <c r="G3" s="147"/>
      <c r="H3" s="147"/>
      <c r="I3" s="147"/>
    </row>
    <row r="4" spans="1:10" ht="18" x14ac:dyDescent="0.35">
      <c r="A4" s="2"/>
      <c r="B4" s="2"/>
      <c r="C4" s="2"/>
      <c r="D4" s="2"/>
      <c r="E4" s="13"/>
      <c r="F4" s="3"/>
      <c r="G4" s="3"/>
      <c r="H4" s="3"/>
      <c r="I4" s="3"/>
    </row>
    <row r="5" spans="1:10" ht="18" customHeight="1" x14ac:dyDescent="0.35">
      <c r="A5" s="147" t="s">
        <v>8</v>
      </c>
      <c r="B5" s="147"/>
      <c r="C5" s="147"/>
      <c r="D5" s="147"/>
      <c r="E5" s="147"/>
      <c r="F5" s="147"/>
      <c r="G5" s="147"/>
      <c r="H5" s="147"/>
      <c r="I5" s="147"/>
    </row>
    <row r="6" spans="1:10" ht="18" x14ac:dyDescent="0.35">
      <c r="A6" s="2"/>
      <c r="B6" s="2"/>
      <c r="C6" s="2"/>
      <c r="D6" s="2"/>
      <c r="E6" s="13"/>
      <c r="F6" s="3"/>
      <c r="G6" s="3"/>
      <c r="H6" s="3"/>
      <c r="I6" s="3"/>
    </row>
    <row r="7" spans="1:10" ht="15.75" customHeight="1" x14ac:dyDescent="0.35">
      <c r="A7" s="147" t="s">
        <v>1</v>
      </c>
      <c r="B7" s="147"/>
      <c r="C7" s="147"/>
      <c r="D7" s="147"/>
      <c r="E7" s="147"/>
      <c r="F7" s="147"/>
      <c r="G7" s="147"/>
      <c r="H7" s="147"/>
      <c r="I7" s="147"/>
    </row>
    <row r="8" spans="1:10" ht="18" x14ac:dyDescent="0.35">
      <c r="A8" s="2"/>
      <c r="B8" s="2"/>
      <c r="C8" s="2"/>
      <c r="D8" s="2"/>
      <c r="E8" s="13"/>
      <c r="F8" s="3"/>
      <c r="G8" s="3"/>
      <c r="H8" s="129"/>
      <c r="I8" s="129"/>
      <c r="J8" s="130"/>
    </row>
    <row r="9" spans="1:10" x14ac:dyDescent="0.35">
      <c r="A9" s="79" t="s">
        <v>9</v>
      </c>
      <c r="B9" s="80" t="s">
        <v>10</v>
      </c>
      <c r="C9" s="80" t="s">
        <v>11</v>
      </c>
      <c r="D9" s="80" t="s">
        <v>7</v>
      </c>
      <c r="E9" s="80" t="s">
        <v>74</v>
      </c>
      <c r="F9" s="64" t="s">
        <v>32</v>
      </c>
      <c r="G9" s="64" t="s">
        <v>76</v>
      </c>
      <c r="H9" s="64" t="s">
        <v>124</v>
      </c>
      <c r="I9" s="64" t="s">
        <v>123</v>
      </c>
      <c r="J9" s="130"/>
    </row>
    <row r="10" spans="1:10" ht="15.75" customHeight="1" x14ac:dyDescent="0.35">
      <c r="A10" s="4">
        <v>6</v>
      </c>
      <c r="B10" s="4"/>
      <c r="C10" s="4"/>
      <c r="D10" s="4" t="s">
        <v>12</v>
      </c>
      <c r="E10" s="60">
        <f>E11+E15+E17+E19+E22</f>
        <v>693450.5</v>
      </c>
      <c r="F10" s="54">
        <f>F11+F15+F22+F26</f>
        <v>692762.15999999992</v>
      </c>
      <c r="G10" s="54">
        <f>G11+G15+G17+G19+G22+G26</f>
        <v>768543.75</v>
      </c>
      <c r="H10" s="54">
        <f>I10-G10</f>
        <v>76580.089999999967</v>
      </c>
      <c r="I10" s="54">
        <f>I11+I15+I19+I22</f>
        <v>845123.84</v>
      </c>
      <c r="J10" s="130"/>
    </row>
    <row r="11" spans="1:10" ht="26" x14ac:dyDescent="0.35">
      <c r="A11" s="4"/>
      <c r="B11" s="4">
        <v>63</v>
      </c>
      <c r="C11" s="4"/>
      <c r="D11" s="4" t="s">
        <v>28</v>
      </c>
      <c r="E11" s="60">
        <f>E12+E13+E14</f>
        <v>560187.82999999996</v>
      </c>
      <c r="F11" s="54">
        <f>F14</f>
        <v>553201.59</v>
      </c>
      <c r="G11" s="54">
        <f>G13+G14</f>
        <v>633126.73</v>
      </c>
      <c r="H11" s="54">
        <f>I11-G11</f>
        <v>71738.550000000047</v>
      </c>
      <c r="I11" s="54">
        <f>I12+I13+I14</f>
        <v>704865.28000000003</v>
      </c>
      <c r="J11" s="130"/>
    </row>
    <row r="12" spans="1:10" x14ac:dyDescent="0.35">
      <c r="A12" s="4"/>
      <c r="B12" s="4"/>
      <c r="C12" s="75" t="s">
        <v>78</v>
      </c>
      <c r="D12" s="9" t="s">
        <v>111</v>
      </c>
      <c r="E12" s="81">
        <v>36</v>
      </c>
      <c r="F12" s="61">
        <v>0</v>
      </c>
      <c r="G12" s="61">
        <v>0</v>
      </c>
      <c r="H12" s="61">
        <v>28</v>
      </c>
      <c r="I12" s="61">
        <v>28</v>
      </c>
      <c r="J12" s="130"/>
    </row>
    <row r="13" spans="1:10" x14ac:dyDescent="0.35">
      <c r="A13" s="4"/>
      <c r="B13" s="4"/>
      <c r="C13" s="6" t="s">
        <v>100</v>
      </c>
      <c r="D13" s="9" t="s">
        <v>101</v>
      </c>
      <c r="E13" s="81">
        <v>12850.13</v>
      </c>
      <c r="F13" s="61"/>
      <c r="G13" s="61">
        <v>21805.87</v>
      </c>
      <c r="H13" s="61">
        <v>0</v>
      </c>
      <c r="I13" s="61">
        <v>21805.87</v>
      </c>
      <c r="J13" s="130"/>
    </row>
    <row r="14" spans="1:10" x14ac:dyDescent="0.35">
      <c r="A14" s="5"/>
      <c r="B14" s="5"/>
      <c r="C14" s="6" t="s">
        <v>33</v>
      </c>
      <c r="D14" s="6" t="s">
        <v>34</v>
      </c>
      <c r="E14" s="41">
        <v>547301.69999999995</v>
      </c>
      <c r="F14" s="61">
        <v>553201.59</v>
      </c>
      <c r="G14" s="61">
        <v>611320.86</v>
      </c>
      <c r="H14" s="61">
        <f>I14-G14</f>
        <v>71710.550000000047</v>
      </c>
      <c r="I14" s="61">
        <v>683031.41</v>
      </c>
      <c r="J14" s="130"/>
    </row>
    <row r="15" spans="1:10" x14ac:dyDescent="0.35">
      <c r="A15" s="5"/>
      <c r="B15" s="4">
        <v>64</v>
      </c>
      <c r="C15" s="4"/>
      <c r="D15" s="4" t="s">
        <v>37</v>
      </c>
      <c r="E15" s="60">
        <v>0.01</v>
      </c>
      <c r="F15" s="54">
        <v>0</v>
      </c>
      <c r="G15" s="54">
        <v>1</v>
      </c>
      <c r="H15" s="54">
        <f>I15-G15</f>
        <v>-0.9</v>
      </c>
      <c r="I15" s="54">
        <v>0.1</v>
      </c>
      <c r="J15" s="130"/>
    </row>
    <row r="16" spans="1:10" s="21" customFormat="1" x14ac:dyDescent="0.35">
      <c r="A16" s="6"/>
      <c r="B16" s="9"/>
      <c r="C16" s="9" t="s">
        <v>38</v>
      </c>
      <c r="D16" s="9" t="s">
        <v>39</v>
      </c>
      <c r="E16" s="42">
        <v>0.01</v>
      </c>
      <c r="F16" s="62">
        <v>0</v>
      </c>
      <c r="G16" s="62">
        <v>1</v>
      </c>
      <c r="H16" s="62">
        <f>I16-G16</f>
        <v>-0.9</v>
      </c>
      <c r="I16" s="62">
        <v>0.1</v>
      </c>
      <c r="J16" s="131"/>
    </row>
    <row r="17" spans="1:10" ht="26" x14ac:dyDescent="0.35">
      <c r="A17" s="5"/>
      <c r="B17" s="4">
        <v>65</v>
      </c>
      <c r="C17" s="4"/>
      <c r="D17" s="4" t="s">
        <v>40</v>
      </c>
      <c r="E17" s="60">
        <v>82.13</v>
      </c>
      <c r="F17" s="54">
        <v>0</v>
      </c>
      <c r="G17" s="54">
        <v>0</v>
      </c>
      <c r="H17" s="54">
        <v>0</v>
      </c>
      <c r="I17" s="54">
        <f>I18</f>
        <v>0</v>
      </c>
      <c r="J17" s="130"/>
    </row>
    <row r="18" spans="1:10" x14ac:dyDescent="0.35">
      <c r="A18" s="5"/>
      <c r="B18" s="5"/>
      <c r="C18" s="6" t="s">
        <v>35</v>
      </c>
      <c r="D18" s="8" t="s">
        <v>36</v>
      </c>
      <c r="E18" s="43">
        <v>82.13</v>
      </c>
      <c r="F18" s="61">
        <v>0</v>
      </c>
      <c r="G18" s="61">
        <v>0</v>
      </c>
      <c r="H18" s="61">
        <v>0</v>
      </c>
      <c r="I18" s="61">
        <v>0</v>
      </c>
      <c r="J18" s="130"/>
    </row>
    <row r="19" spans="1:10" ht="39" x14ac:dyDescent="0.35">
      <c r="A19" s="5"/>
      <c r="B19" s="4">
        <v>66</v>
      </c>
      <c r="C19" s="4"/>
      <c r="D19" s="4" t="s">
        <v>41</v>
      </c>
      <c r="E19" s="60">
        <f>E20+E21</f>
        <v>865</v>
      </c>
      <c r="F19" s="54">
        <v>200</v>
      </c>
      <c r="G19" s="54">
        <f>G20+G21</f>
        <v>2418.75</v>
      </c>
      <c r="H19" s="54">
        <f>I19-G19</f>
        <v>1554.1999999999998</v>
      </c>
      <c r="I19" s="54">
        <f>I20+I21</f>
        <v>3972.95</v>
      </c>
      <c r="J19" s="130"/>
    </row>
    <row r="20" spans="1:10" s="21" customFormat="1" x14ac:dyDescent="0.35">
      <c r="A20" s="6"/>
      <c r="B20" s="9"/>
      <c r="C20" s="9" t="s">
        <v>38</v>
      </c>
      <c r="D20" s="9" t="s">
        <v>39</v>
      </c>
      <c r="E20" s="42">
        <v>865</v>
      </c>
      <c r="F20" s="62">
        <v>200</v>
      </c>
      <c r="G20" s="62">
        <v>200</v>
      </c>
      <c r="H20" s="62">
        <f>I20-G20</f>
        <v>1200</v>
      </c>
      <c r="I20" s="62">
        <v>1400</v>
      </c>
      <c r="J20" s="131"/>
    </row>
    <row r="21" spans="1:10" s="21" customFormat="1" x14ac:dyDescent="0.35">
      <c r="A21" s="6"/>
      <c r="B21" s="9"/>
      <c r="C21" s="9" t="s">
        <v>42</v>
      </c>
      <c r="D21" s="9" t="s">
        <v>43</v>
      </c>
      <c r="E21" s="42">
        <v>0</v>
      </c>
      <c r="F21" s="62">
        <v>0</v>
      </c>
      <c r="G21" s="62">
        <v>2218.75</v>
      </c>
      <c r="H21" s="62">
        <f>I21-G21</f>
        <v>354.19999999999982</v>
      </c>
      <c r="I21" s="62">
        <v>2572.9499999999998</v>
      </c>
      <c r="J21" s="131"/>
    </row>
    <row r="22" spans="1:10" ht="26" x14ac:dyDescent="0.35">
      <c r="A22" s="5"/>
      <c r="B22" s="14">
        <v>67</v>
      </c>
      <c r="C22" s="40"/>
      <c r="D22" s="4" t="s">
        <v>30</v>
      </c>
      <c r="E22" s="60">
        <f>E24</f>
        <v>132315.53</v>
      </c>
      <c r="F22" s="54">
        <f>F23+F24</f>
        <v>138360.57</v>
      </c>
      <c r="G22" s="54">
        <f>G23+G24</f>
        <v>131797.26999999999</v>
      </c>
      <c r="H22" s="54">
        <f>I22-G22</f>
        <v>4488.2400000000198</v>
      </c>
      <c r="I22" s="54">
        <f>I23+I24</f>
        <v>136285.51</v>
      </c>
      <c r="J22" s="130"/>
    </row>
    <row r="23" spans="1:10" x14ac:dyDescent="0.35">
      <c r="A23" s="7"/>
      <c r="B23" s="7"/>
      <c r="C23" s="6" t="s">
        <v>44</v>
      </c>
      <c r="D23" s="6" t="s">
        <v>13</v>
      </c>
      <c r="E23" s="41"/>
      <c r="F23" s="61">
        <v>554.55999999999995</v>
      </c>
      <c r="G23" s="61">
        <v>554.55999999999995</v>
      </c>
      <c r="H23" s="61">
        <v>0</v>
      </c>
      <c r="I23" s="61">
        <v>554.55999999999995</v>
      </c>
      <c r="J23" s="130"/>
    </row>
    <row r="24" spans="1:10" x14ac:dyDescent="0.35">
      <c r="A24" s="7"/>
      <c r="B24" s="7"/>
      <c r="C24" s="6" t="s">
        <v>45</v>
      </c>
      <c r="D24" s="6" t="s">
        <v>46</v>
      </c>
      <c r="E24" s="41">
        <v>132315.53</v>
      </c>
      <c r="F24" s="61">
        <v>137806.01</v>
      </c>
      <c r="G24" s="61">
        <v>131242.71</v>
      </c>
      <c r="H24" s="61">
        <f>I24-G24</f>
        <v>4488.2400000000198</v>
      </c>
      <c r="I24" s="61">
        <v>135730.95000000001</v>
      </c>
      <c r="J24" s="130"/>
    </row>
    <row r="25" spans="1:10" x14ac:dyDescent="0.35">
      <c r="A25" s="5"/>
      <c r="B25" s="5"/>
      <c r="C25" s="6" t="s">
        <v>35</v>
      </c>
      <c r="D25" s="8" t="s">
        <v>36</v>
      </c>
      <c r="E25" s="43">
        <v>0</v>
      </c>
      <c r="F25" s="61">
        <v>0</v>
      </c>
      <c r="G25" s="61">
        <v>0</v>
      </c>
      <c r="H25" s="61">
        <v>0</v>
      </c>
      <c r="I25" s="61">
        <v>0</v>
      </c>
      <c r="J25" s="130"/>
    </row>
    <row r="26" spans="1:10" x14ac:dyDescent="0.35">
      <c r="A26" s="14" t="s">
        <v>69</v>
      </c>
      <c r="B26" s="70">
        <v>72</v>
      </c>
      <c r="C26" s="14"/>
      <c r="D26" s="6" t="s">
        <v>104</v>
      </c>
      <c r="E26" s="82">
        <v>0</v>
      </c>
      <c r="F26" s="54">
        <v>1200</v>
      </c>
      <c r="G26" s="54">
        <v>1200</v>
      </c>
      <c r="H26" s="54">
        <f>I26-G26</f>
        <v>-1200</v>
      </c>
      <c r="I26" s="54">
        <v>0</v>
      </c>
      <c r="J26" s="130"/>
    </row>
    <row r="27" spans="1:10" x14ac:dyDescent="0.35">
      <c r="A27" s="14"/>
      <c r="B27" s="6" t="s">
        <v>69</v>
      </c>
      <c r="C27" s="6" t="s">
        <v>97</v>
      </c>
      <c r="D27" s="6" t="s">
        <v>104</v>
      </c>
      <c r="E27" s="41">
        <v>0</v>
      </c>
      <c r="F27" s="61">
        <v>1200</v>
      </c>
      <c r="G27" s="61">
        <v>1200</v>
      </c>
      <c r="H27" s="61">
        <f>I27-G27</f>
        <v>-1200</v>
      </c>
      <c r="I27" s="61">
        <v>0</v>
      </c>
      <c r="J27" s="130"/>
    </row>
    <row r="28" spans="1:10" x14ac:dyDescent="0.35">
      <c r="A28" s="5"/>
      <c r="B28" s="14" t="s">
        <v>29</v>
      </c>
      <c r="C28" s="6"/>
      <c r="D28" s="8"/>
      <c r="E28" s="43"/>
      <c r="F28" s="61"/>
      <c r="G28" s="61"/>
      <c r="H28" s="61"/>
      <c r="I28" s="61"/>
      <c r="J28" s="130"/>
    </row>
    <row r="29" spans="1:10" x14ac:dyDescent="0.35">
      <c r="A29" s="83"/>
      <c r="B29" s="83"/>
      <c r="C29" s="83"/>
      <c r="D29" s="83"/>
      <c r="E29" s="83"/>
      <c r="F29" s="83"/>
      <c r="G29" s="83"/>
      <c r="H29" s="83"/>
      <c r="I29" s="83"/>
    </row>
    <row r="30" spans="1:10" ht="15.75" customHeight="1" x14ac:dyDescent="0.35">
      <c r="A30" s="149" t="s">
        <v>14</v>
      </c>
      <c r="B30" s="149"/>
      <c r="C30" s="149"/>
      <c r="D30" s="149"/>
      <c r="E30" s="149"/>
      <c r="F30" s="149"/>
      <c r="G30" s="149"/>
      <c r="H30" s="149"/>
      <c r="I30" s="149"/>
    </row>
    <row r="31" spans="1:10" ht="18" x14ac:dyDescent="0.35">
      <c r="A31" s="84"/>
      <c r="B31" s="84"/>
      <c r="C31" s="84"/>
      <c r="D31" s="84"/>
      <c r="E31" s="84"/>
      <c r="F31" s="85"/>
      <c r="G31" s="85"/>
      <c r="H31" s="85"/>
      <c r="I31" s="85"/>
    </row>
    <row r="32" spans="1:10" x14ac:dyDescent="0.35">
      <c r="A32" s="79" t="s">
        <v>9</v>
      </c>
      <c r="B32" s="80" t="s">
        <v>10</v>
      </c>
      <c r="C32" s="80" t="s">
        <v>11</v>
      </c>
      <c r="D32" s="80" t="s">
        <v>15</v>
      </c>
      <c r="E32" s="80" t="s">
        <v>74</v>
      </c>
      <c r="F32" s="64" t="s">
        <v>32</v>
      </c>
      <c r="G32" s="64" t="s">
        <v>76</v>
      </c>
      <c r="H32" s="64" t="s">
        <v>124</v>
      </c>
      <c r="I32" s="64" t="s">
        <v>123</v>
      </c>
    </row>
    <row r="33" spans="1:9" ht="15.75" customHeight="1" x14ac:dyDescent="0.35">
      <c r="A33" s="47">
        <v>3</v>
      </c>
      <c r="B33" s="47"/>
      <c r="C33" s="47"/>
      <c r="D33" s="47" t="s">
        <v>16</v>
      </c>
      <c r="E33" s="49">
        <f>E34+E37+E48+E52</f>
        <v>685910.84000000008</v>
      </c>
      <c r="F33" s="53">
        <f>F34+F37+F48+F56</f>
        <v>692962.16</v>
      </c>
      <c r="G33" s="53">
        <f>G34+G37+G48+G52</f>
        <v>757638.39</v>
      </c>
      <c r="H33" s="53">
        <f>I33-G33</f>
        <v>70461.339999999967</v>
      </c>
      <c r="I33" s="53">
        <f>I34+I37+I48+I52</f>
        <v>828099.73</v>
      </c>
    </row>
    <row r="34" spans="1:9" ht="15.75" customHeight="1" x14ac:dyDescent="0.35">
      <c r="A34" s="47"/>
      <c r="B34" s="47">
        <v>31</v>
      </c>
      <c r="C34" s="47"/>
      <c r="D34" s="47" t="s">
        <v>17</v>
      </c>
      <c r="E34" s="49">
        <f t="shared" ref="E34:I34" si="0">E35</f>
        <v>483172.64</v>
      </c>
      <c r="F34" s="53">
        <f t="shared" si="0"/>
        <v>478500</v>
      </c>
      <c r="G34" s="53">
        <f t="shared" si="0"/>
        <v>528500</v>
      </c>
      <c r="H34" s="53">
        <f t="shared" si="0"/>
        <v>68000</v>
      </c>
      <c r="I34" s="53">
        <f t="shared" si="0"/>
        <v>596500</v>
      </c>
    </row>
    <row r="35" spans="1:9" x14ac:dyDescent="0.35">
      <c r="A35" s="5"/>
      <c r="B35" s="5"/>
      <c r="C35" s="6" t="s">
        <v>33</v>
      </c>
      <c r="D35" s="6" t="s">
        <v>34</v>
      </c>
      <c r="E35" s="41">
        <v>483172.64</v>
      </c>
      <c r="F35" s="61">
        <v>478500</v>
      </c>
      <c r="G35" s="61">
        <v>528500</v>
      </c>
      <c r="H35" s="61">
        <f>I35-G35</f>
        <v>68000</v>
      </c>
      <c r="I35" s="61">
        <v>596500</v>
      </c>
    </row>
    <row r="36" spans="1:9" x14ac:dyDescent="0.35">
      <c r="A36" s="5"/>
      <c r="B36" s="14" t="s">
        <v>29</v>
      </c>
      <c r="C36" s="6"/>
      <c r="D36" s="6"/>
      <c r="E36" s="41"/>
      <c r="F36" s="61"/>
      <c r="G36" s="61"/>
      <c r="H36" s="61" t="s">
        <v>69</v>
      </c>
      <c r="I36" s="61" t="s">
        <v>69</v>
      </c>
    </row>
    <row r="37" spans="1:9" x14ac:dyDescent="0.35">
      <c r="A37" s="55"/>
      <c r="B37" s="50">
        <v>32</v>
      </c>
      <c r="C37" s="51"/>
      <c r="D37" s="50" t="s">
        <v>25</v>
      </c>
      <c r="E37" s="52">
        <f>E38+E39+E40+E41+E42+E43+E44+E46</f>
        <v>202317.40999999997</v>
      </c>
      <c r="F37" s="53">
        <f>F38+F39+F40+F44</f>
        <v>209562.16</v>
      </c>
      <c r="G37" s="53">
        <f>G38+G39+G40+G41+G42+G43+G44+G45+G46</f>
        <v>228598.89</v>
      </c>
      <c r="H37" s="53">
        <f>H38+H39+H40+H41+H42+H43+H44+H46</f>
        <v>4326.8100000000068</v>
      </c>
      <c r="I37" s="53">
        <f>I38+I39+I40+I41+I42+I43+I44+I45+I46</f>
        <v>231061.15000000002</v>
      </c>
    </row>
    <row r="38" spans="1:9" x14ac:dyDescent="0.35">
      <c r="A38" s="5"/>
      <c r="B38" s="5"/>
      <c r="C38" s="6" t="s">
        <v>44</v>
      </c>
      <c r="D38" s="6" t="s">
        <v>13</v>
      </c>
      <c r="E38" s="41">
        <v>0</v>
      </c>
      <c r="F38" s="61">
        <v>554.55999999999995</v>
      </c>
      <c r="G38" s="61">
        <v>554.55999999999995</v>
      </c>
      <c r="H38" s="61">
        <v>0</v>
      </c>
      <c r="I38" s="61">
        <v>554.55999999999995</v>
      </c>
    </row>
    <row r="39" spans="1:9" x14ac:dyDescent="0.35">
      <c r="A39" s="5"/>
      <c r="B39" s="5"/>
      <c r="C39" s="9" t="s">
        <v>38</v>
      </c>
      <c r="D39" s="9" t="s">
        <v>39</v>
      </c>
      <c r="E39" s="42">
        <v>119.11</v>
      </c>
      <c r="F39" s="61">
        <v>200</v>
      </c>
      <c r="G39" s="61">
        <v>1620.31</v>
      </c>
      <c r="H39" s="61">
        <f>I39-G39</f>
        <v>1199.0999999999999</v>
      </c>
      <c r="I39" s="61">
        <v>2819.41</v>
      </c>
    </row>
    <row r="40" spans="1:9" x14ac:dyDescent="0.35">
      <c r="A40" s="7"/>
      <c r="B40" s="7"/>
      <c r="C40" s="6" t="s">
        <v>45</v>
      </c>
      <c r="D40" s="6" t="s">
        <v>46</v>
      </c>
      <c r="E40" s="41">
        <v>134534.67000000001</v>
      </c>
      <c r="F40" s="61">
        <v>137306.01</v>
      </c>
      <c r="G40" s="63">
        <v>130842.71</v>
      </c>
      <c r="H40" s="63">
        <f>I40-G40</f>
        <v>4488.2400000000052</v>
      </c>
      <c r="I40" s="63">
        <v>135330.95000000001</v>
      </c>
    </row>
    <row r="41" spans="1:9" x14ac:dyDescent="0.35">
      <c r="A41" s="5"/>
      <c r="B41" s="5"/>
      <c r="C41" s="6" t="s">
        <v>35</v>
      </c>
      <c r="D41" s="8" t="s">
        <v>36</v>
      </c>
      <c r="E41" s="43">
        <v>82.13</v>
      </c>
      <c r="F41" s="61">
        <v>0</v>
      </c>
      <c r="G41" s="61">
        <v>0</v>
      </c>
      <c r="H41" s="61">
        <v>28</v>
      </c>
      <c r="I41" s="61">
        <v>28</v>
      </c>
    </row>
    <row r="42" spans="1:9" x14ac:dyDescent="0.35">
      <c r="A42" s="5"/>
      <c r="B42" s="5"/>
      <c r="C42" s="6" t="s">
        <v>78</v>
      </c>
      <c r="D42" s="8" t="s">
        <v>111</v>
      </c>
      <c r="E42" s="43">
        <v>36</v>
      </c>
      <c r="F42" s="61">
        <v>0</v>
      </c>
      <c r="G42" s="61">
        <v>0</v>
      </c>
      <c r="H42" s="61">
        <v>0</v>
      </c>
      <c r="I42" s="61">
        <v>0</v>
      </c>
    </row>
    <row r="43" spans="1:9" x14ac:dyDescent="0.35">
      <c r="A43" s="5"/>
      <c r="B43" s="5"/>
      <c r="C43" s="6" t="s">
        <v>100</v>
      </c>
      <c r="D43" s="9" t="s">
        <v>101</v>
      </c>
      <c r="E43" s="43">
        <v>538.92999999999995</v>
      </c>
      <c r="F43" s="61">
        <v>0</v>
      </c>
      <c r="G43" s="61">
        <v>17008.740000000002</v>
      </c>
      <c r="H43" s="61">
        <v>0</v>
      </c>
      <c r="I43" s="61">
        <v>17008.740000000002</v>
      </c>
    </row>
    <row r="44" spans="1:9" x14ac:dyDescent="0.35">
      <c r="A44" s="5"/>
      <c r="B44" s="5"/>
      <c r="C44" s="6" t="s">
        <v>33</v>
      </c>
      <c r="D44" s="6" t="s">
        <v>34</v>
      </c>
      <c r="E44" s="41">
        <v>65802.080000000002</v>
      </c>
      <c r="F44" s="61">
        <v>71501.59</v>
      </c>
      <c r="G44" s="61">
        <v>75109.45</v>
      </c>
      <c r="H44" s="61">
        <f>I44-G44</f>
        <v>-1388.5299999999988</v>
      </c>
      <c r="I44" s="61">
        <v>73720.92</v>
      </c>
    </row>
    <row r="45" spans="1:9" x14ac:dyDescent="0.35">
      <c r="A45" s="5"/>
      <c r="B45" s="5"/>
      <c r="C45" s="76" t="s">
        <v>42</v>
      </c>
      <c r="D45" s="9" t="s">
        <v>43</v>
      </c>
      <c r="E45" s="41">
        <v>0</v>
      </c>
      <c r="F45" s="61">
        <v>0</v>
      </c>
      <c r="G45" s="61">
        <v>2218.75</v>
      </c>
      <c r="H45" s="61">
        <f>I45-G45</f>
        <v>-1864.55</v>
      </c>
      <c r="I45" s="61">
        <v>354.2</v>
      </c>
    </row>
    <row r="46" spans="1:9" x14ac:dyDescent="0.35">
      <c r="A46" s="5"/>
      <c r="B46" s="5"/>
      <c r="C46" s="6" t="s">
        <v>97</v>
      </c>
      <c r="D46" s="6" t="s">
        <v>104</v>
      </c>
      <c r="E46" s="41">
        <v>1204.49</v>
      </c>
      <c r="F46" s="61">
        <v>0</v>
      </c>
      <c r="G46" s="61">
        <v>1244.3699999999999</v>
      </c>
      <c r="H46" s="61">
        <v>0</v>
      </c>
      <c r="I46" s="61">
        <v>1244.3699999999999</v>
      </c>
    </row>
    <row r="47" spans="1:9" x14ac:dyDescent="0.35">
      <c r="A47" s="5"/>
      <c r="B47" s="14" t="s">
        <v>29</v>
      </c>
      <c r="C47" s="6"/>
      <c r="D47" s="6"/>
      <c r="E47" s="41"/>
      <c r="F47" s="61"/>
      <c r="G47" s="61"/>
      <c r="H47" s="61" t="s">
        <v>69</v>
      </c>
      <c r="I47" s="61" t="s">
        <v>69</v>
      </c>
    </row>
    <row r="48" spans="1:9" x14ac:dyDescent="0.35">
      <c r="A48" s="55"/>
      <c r="B48" s="50">
        <v>34</v>
      </c>
      <c r="C48" s="51"/>
      <c r="D48" s="50" t="s">
        <v>47</v>
      </c>
      <c r="E48" s="52">
        <f>E49+E50</f>
        <v>280.39</v>
      </c>
      <c r="F48" s="53">
        <v>500</v>
      </c>
      <c r="G48" s="53">
        <f>G49</f>
        <v>400</v>
      </c>
      <c r="H48" s="53">
        <v>0</v>
      </c>
      <c r="I48" s="53">
        <v>400</v>
      </c>
    </row>
    <row r="49" spans="1:9" x14ac:dyDescent="0.35">
      <c r="A49" s="5"/>
      <c r="B49" s="5"/>
      <c r="C49" s="6" t="s">
        <v>45</v>
      </c>
      <c r="D49" s="6" t="s">
        <v>46</v>
      </c>
      <c r="E49" s="43">
        <v>280</v>
      </c>
      <c r="F49" s="61">
        <v>500</v>
      </c>
      <c r="G49" s="61">
        <v>400</v>
      </c>
      <c r="H49" s="61">
        <v>0</v>
      </c>
      <c r="I49" s="61">
        <v>400</v>
      </c>
    </row>
    <row r="50" spans="1:9" x14ac:dyDescent="0.35">
      <c r="A50" s="5"/>
      <c r="B50" s="5"/>
      <c r="C50" s="6" t="s">
        <v>33</v>
      </c>
      <c r="D50" s="6" t="s">
        <v>34</v>
      </c>
      <c r="E50" s="43">
        <v>0.39</v>
      </c>
      <c r="F50" s="61">
        <v>0</v>
      </c>
      <c r="G50" s="61">
        <v>0</v>
      </c>
      <c r="H50" s="61">
        <v>0</v>
      </c>
      <c r="I50" s="61">
        <v>0</v>
      </c>
    </row>
    <row r="51" spans="1:9" x14ac:dyDescent="0.35">
      <c r="A51" s="5"/>
      <c r="B51" s="14" t="s">
        <v>29</v>
      </c>
      <c r="C51" s="6"/>
      <c r="D51" s="6"/>
      <c r="E51" s="41"/>
      <c r="F51" s="61"/>
      <c r="G51" s="61"/>
      <c r="H51" s="61"/>
      <c r="I51" s="61"/>
    </row>
    <row r="52" spans="1:9" ht="27.65" customHeight="1" x14ac:dyDescent="0.35">
      <c r="A52" s="55"/>
      <c r="B52" s="50">
        <v>38</v>
      </c>
      <c r="C52" s="57"/>
      <c r="D52" s="86" t="s">
        <v>77</v>
      </c>
      <c r="E52" s="58">
        <f>E53</f>
        <v>140.4</v>
      </c>
      <c r="F52" s="53">
        <v>0</v>
      </c>
      <c r="G52" s="53">
        <v>139.5</v>
      </c>
      <c r="H52" s="53">
        <f>I52-G52</f>
        <v>-0.91999999999998749</v>
      </c>
      <c r="I52" s="53">
        <v>138.58000000000001</v>
      </c>
    </row>
    <row r="53" spans="1:9" x14ac:dyDescent="0.35">
      <c r="A53" s="5"/>
      <c r="B53" s="5"/>
      <c r="C53" s="6" t="s">
        <v>33</v>
      </c>
      <c r="D53" s="6" t="s">
        <v>34</v>
      </c>
      <c r="E53" s="41">
        <v>140.4</v>
      </c>
      <c r="F53" s="61">
        <v>0</v>
      </c>
      <c r="G53" s="61">
        <v>139.5</v>
      </c>
      <c r="H53" s="61">
        <f>I53-G53</f>
        <v>-0.91999999999998749</v>
      </c>
      <c r="I53" s="61">
        <v>138.58000000000001</v>
      </c>
    </row>
    <row r="54" spans="1:9" x14ac:dyDescent="0.35">
      <c r="A54" s="5"/>
      <c r="B54" s="14" t="s">
        <v>29</v>
      </c>
      <c r="C54" s="6"/>
      <c r="D54" s="6"/>
      <c r="E54" s="41"/>
      <c r="F54" s="61"/>
      <c r="G54" s="61"/>
      <c r="H54" s="61"/>
      <c r="I54" s="61"/>
    </row>
    <row r="55" spans="1:9" ht="24" customHeight="1" x14ac:dyDescent="0.35">
      <c r="A55" s="50">
        <v>4</v>
      </c>
      <c r="B55" s="55"/>
      <c r="C55" s="57"/>
      <c r="D55" s="68" t="s">
        <v>73</v>
      </c>
      <c r="E55" s="52">
        <f>E56</f>
        <v>31737.21</v>
      </c>
      <c r="F55" s="53">
        <f>F56</f>
        <v>4400</v>
      </c>
      <c r="G55" s="53">
        <f>G56+G62</f>
        <v>12356.3</v>
      </c>
      <c r="H55" s="53">
        <f>I55-G55</f>
        <v>6118.75</v>
      </c>
      <c r="I55" s="53">
        <f>I56+I62</f>
        <v>18475.05</v>
      </c>
    </row>
    <row r="56" spans="1:9" ht="26" x14ac:dyDescent="0.35">
      <c r="A56" s="56"/>
      <c r="B56" s="47">
        <v>42</v>
      </c>
      <c r="C56" s="47"/>
      <c r="D56" s="48" t="s">
        <v>31</v>
      </c>
      <c r="E56" s="49">
        <f>E57+E58+E59</f>
        <v>31737.21</v>
      </c>
      <c r="F56" s="53">
        <f>F58+F60</f>
        <v>4400</v>
      </c>
      <c r="G56" s="87">
        <f>G58+G59+G60</f>
        <v>11200</v>
      </c>
      <c r="H56" s="87">
        <f>I56-G56</f>
        <v>1400</v>
      </c>
      <c r="I56" s="87">
        <f>I57+I58+I59</f>
        <v>12600</v>
      </c>
    </row>
    <row r="57" spans="1:9" x14ac:dyDescent="0.35">
      <c r="A57" s="7"/>
      <c r="B57" s="7"/>
      <c r="C57" s="7" t="s">
        <v>45</v>
      </c>
      <c r="D57" s="6" t="s">
        <v>46</v>
      </c>
      <c r="E57" s="81">
        <v>14977.68</v>
      </c>
      <c r="F57" s="61">
        <v>0</v>
      </c>
      <c r="G57" s="63">
        <v>0</v>
      </c>
      <c r="H57" s="63">
        <v>0</v>
      </c>
      <c r="I57" s="63">
        <v>0</v>
      </c>
    </row>
    <row r="58" spans="1:9" x14ac:dyDescent="0.35">
      <c r="A58" s="5"/>
      <c r="B58" s="5"/>
      <c r="C58" s="6" t="s">
        <v>33</v>
      </c>
      <c r="D58" s="6" t="s">
        <v>34</v>
      </c>
      <c r="E58" s="43">
        <v>5475.72</v>
      </c>
      <c r="F58" s="61">
        <v>3200</v>
      </c>
      <c r="G58" s="61">
        <v>4220</v>
      </c>
      <c r="H58" s="61">
        <f>I58-G58</f>
        <v>2600</v>
      </c>
      <c r="I58" s="61">
        <v>6820</v>
      </c>
    </row>
    <row r="59" spans="1:9" x14ac:dyDescent="0.35">
      <c r="A59" s="5"/>
      <c r="B59" s="5"/>
      <c r="C59" s="6" t="s">
        <v>100</v>
      </c>
      <c r="D59" s="9" t="s">
        <v>101</v>
      </c>
      <c r="E59" s="43">
        <v>11283.81</v>
      </c>
      <c r="F59" s="61">
        <v>0</v>
      </c>
      <c r="G59" s="61">
        <v>5780</v>
      </c>
      <c r="H59" s="61">
        <f>I59-G59</f>
        <v>0</v>
      </c>
      <c r="I59" s="61">
        <v>5780</v>
      </c>
    </row>
    <row r="60" spans="1:9" s="21" customFormat="1" x14ac:dyDescent="0.35">
      <c r="A60" s="6"/>
      <c r="B60" s="9"/>
      <c r="C60" s="6" t="s">
        <v>97</v>
      </c>
      <c r="D60" s="6" t="s">
        <v>105</v>
      </c>
      <c r="E60" s="74">
        <v>0</v>
      </c>
      <c r="F60" s="62">
        <v>1200</v>
      </c>
      <c r="G60" s="62">
        <v>1200</v>
      </c>
      <c r="H60" s="62">
        <f>I60-G60</f>
        <v>-1200</v>
      </c>
      <c r="I60" s="62">
        <v>0</v>
      </c>
    </row>
    <row r="61" spans="1:9" s="21" customFormat="1" x14ac:dyDescent="0.35">
      <c r="A61" s="6"/>
      <c r="B61" s="14" t="s">
        <v>29</v>
      </c>
      <c r="C61" s="6"/>
      <c r="D61" s="6"/>
      <c r="E61" s="74"/>
      <c r="F61" s="62"/>
      <c r="G61" s="62"/>
      <c r="H61" s="62"/>
      <c r="I61" s="62"/>
    </row>
    <row r="62" spans="1:9" s="21" customFormat="1" ht="26" x14ac:dyDescent="0.35">
      <c r="A62" s="50"/>
      <c r="B62" s="47">
        <v>45</v>
      </c>
      <c r="C62" s="47"/>
      <c r="D62" s="47" t="s">
        <v>79</v>
      </c>
      <c r="E62" s="49">
        <v>0</v>
      </c>
      <c r="F62" s="53">
        <v>0</v>
      </c>
      <c r="G62" s="53">
        <f>G63+G64</f>
        <v>1156.3</v>
      </c>
      <c r="H62" s="53">
        <f>I62-G62</f>
        <v>4718.7499999999991</v>
      </c>
      <c r="I62" s="53">
        <f>I63+I64+I65</f>
        <v>5875.0499999999993</v>
      </c>
    </row>
    <row r="63" spans="1:9" s="21" customFormat="1" x14ac:dyDescent="0.35">
      <c r="A63" s="14"/>
      <c r="B63" s="4"/>
      <c r="C63" s="6" t="s">
        <v>33</v>
      </c>
      <c r="D63" s="6" t="s">
        <v>34</v>
      </c>
      <c r="E63" s="81">
        <v>0</v>
      </c>
      <c r="F63" s="61">
        <v>0</v>
      </c>
      <c r="G63" s="61">
        <v>173.43</v>
      </c>
      <c r="H63" s="61">
        <f>I63-G63</f>
        <v>2500</v>
      </c>
      <c r="I63" s="61">
        <v>2673.43</v>
      </c>
    </row>
    <row r="64" spans="1:9" s="21" customFormat="1" x14ac:dyDescent="0.35">
      <c r="A64" s="6"/>
      <c r="B64" s="9"/>
      <c r="C64" s="6" t="s">
        <v>100</v>
      </c>
      <c r="D64" s="9" t="s">
        <v>101</v>
      </c>
      <c r="E64" s="42">
        <v>0</v>
      </c>
      <c r="F64" s="62">
        <v>0</v>
      </c>
      <c r="G64" s="62">
        <v>982.87</v>
      </c>
      <c r="H64" s="62">
        <f>I64-G64</f>
        <v>0</v>
      </c>
      <c r="I64" s="62">
        <v>982.87</v>
      </c>
    </row>
    <row r="65" spans="1:9" s="21" customFormat="1" x14ac:dyDescent="0.35">
      <c r="A65" s="6"/>
      <c r="B65" s="9"/>
      <c r="C65" s="6" t="s">
        <v>42</v>
      </c>
      <c r="D65" s="9" t="s">
        <v>43</v>
      </c>
      <c r="E65" s="42">
        <v>0</v>
      </c>
      <c r="F65" s="62">
        <v>0</v>
      </c>
      <c r="G65" s="62">
        <v>0</v>
      </c>
      <c r="H65" s="62">
        <f>I65-G65</f>
        <v>2218.75</v>
      </c>
      <c r="I65" s="62">
        <v>2218.75</v>
      </c>
    </row>
    <row r="66" spans="1:9" x14ac:dyDescent="0.35">
      <c r="A66" s="5"/>
      <c r="B66" s="14" t="s">
        <v>29</v>
      </c>
      <c r="C66" s="6"/>
      <c r="D66" s="6"/>
      <c r="E66" s="41"/>
      <c r="F66" s="61"/>
      <c r="G66" s="61"/>
      <c r="H66" s="61"/>
      <c r="I66" s="61"/>
    </row>
    <row r="67" spans="1:9" x14ac:dyDescent="0.35">
      <c r="A67" s="83"/>
      <c r="B67" s="83"/>
      <c r="C67" s="83"/>
      <c r="D67" s="83"/>
      <c r="E67" s="83"/>
      <c r="F67" s="83"/>
      <c r="G67" s="83"/>
      <c r="H67" s="130"/>
      <c r="I67" s="130"/>
    </row>
    <row r="68" spans="1:9" x14ac:dyDescent="0.35">
      <c r="A68" s="83"/>
      <c r="B68" s="83"/>
      <c r="C68" s="83"/>
      <c r="D68" s="83"/>
      <c r="E68" s="83"/>
      <c r="F68" s="83"/>
      <c r="G68" s="83"/>
      <c r="H68" s="83"/>
      <c r="I68" s="83"/>
    </row>
  </sheetData>
  <mergeCells count="5">
    <mergeCell ref="A1:I1"/>
    <mergeCell ref="A7:I7"/>
    <mergeCell ref="A5:I5"/>
    <mergeCell ref="A3:I3"/>
    <mergeCell ref="A30:I3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F1"/>
    </sheetView>
  </sheetViews>
  <sheetFormatPr defaultRowHeight="14.5" x14ac:dyDescent="0.35"/>
  <cols>
    <col min="1" max="1" width="37.6328125" style="23" customWidth="1"/>
    <col min="2" max="2" width="25.08984375" style="23" customWidth="1"/>
    <col min="3" max="3" width="25.36328125" customWidth="1"/>
    <col min="4" max="4" width="21.36328125" customWidth="1"/>
    <col min="5" max="5" width="20.08984375" customWidth="1"/>
    <col min="6" max="6" width="20.1796875" customWidth="1"/>
  </cols>
  <sheetData>
    <row r="1" spans="1:6" ht="42" customHeight="1" x14ac:dyDescent="0.35">
      <c r="A1" s="147" t="s">
        <v>128</v>
      </c>
      <c r="B1" s="147"/>
      <c r="C1" s="147"/>
      <c r="D1" s="147"/>
      <c r="E1" s="147"/>
      <c r="F1" s="147"/>
    </row>
    <row r="2" spans="1:6" ht="18" customHeight="1" x14ac:dyDescent="0.35">
      <c r="A2" s="22"/>
      <c r="B2" s="22"/>
      <c r="C2" s="2"/>
      <c r="D2" s="2"/>
      <c r="E2" s="13"/>
      <c r="F2" s="13"/>
    </row>
    <row r="3" spans="1:6" ht="15.5" x14ac:dyDescent="0.35">
      <c r="A3" s="147" t="s">
        <v>22</v>
      </c>
      <c r="B3" s="147"/>
      <c r="C3" s="147"/>
      <c r="D3" s="147"/>
      <c r="E3" s="147"/>
      <c r="F3" s="147"/>
    </row>
    <row r="4" spans="1:6" x14ac:dyDescent="0.35">
      <c r="A4" s="22"/>
      <c r="B4" s="22"/>
      <c r="C4" s="3"/>
      <c r="D4" s="3"/>
      <c r="E4" s="3"/>
      <c r="F4" s="3"/>
    </row>
    <row r="5" spans="1:6" ht="18" customHeight="1" x14ac:dyDescent="0.35">
      <c r="A5" s="147" t="s">
        <v>8</v>
      </c>
      <c r="B5" s="147"/>
      <c r="C5" s="147"/>
      <c r="D5" s="147"/>
      <c r="E5" s="147"/>
      <c r="F5" s="147"/>
    </row>
    <row r="6" spans="1:6" x14ac:dyDescent="0.35">
      <c r="A6" s="22"/>
      <c r="B6" s="22"/>
      <c r="C6" s="3"/>
      <c r="D6" s="3"/>
      <c r="E6" s="3"/>
      <c r="F6" s="3"/>
    </row>
    <row r="7" spans="1:6" ht="15.75" customHeight="1" x14ac:dyDescent="0.35">
      <c r="A7" s="147" t="s">
        <v>18</v>
      </c>
      <c r="B7" s="147"/>
      <c r="C7" s="147"/>
      <c r="D7" s="147"/>
      <c r="E7" s="147"/>
      <c r="F7" s="147"/>
    </row>
    <row r="8" spans="1:6" x14ac:dyDescent="0.35">
      <c r="A8" s="22"/>
      <c r="B8" s="22"/>
      <c r="C8" s="3"/>
      <c r="D8" s="3"/>
      <c r="E8" s="3"/>
      <c r="F8" s="3"/>
    </row>
    <row r="9" spans="1:6" ht="22.25" customHeight="1" x14ac:dyDescent="0.35">
      <c r="A9" s="79" t="s">
        <v>19</v>
      </c>
      <c r="B9" s="79" t="s">
        <v>74</v>
      </c>
      <c r="C9" s="128" t="s">
        <v>32</v>
      </c>
      <c r="D9" s="128" t="s">
        <v>76</v>
      </c>
      <c r="E9" s="128" t="s">
        <v>124</v>
      </c>
      <c r="F9" s="128" t="s">
        <v>123</v>
      </c>
    </row>
    <row r="10" spans="1:6" ht="15.75" customHeight="1" x14ac:dyDescent="0.35">
      <c r="A10" s="47" t="s">
        <v>20</v>
      </c>
      <c r="B10" s="88">
        <v>717648.05</v>
      </c>
      <c r="C10" s="53">
        <v>692962.16</v>
      </c>
      <c r="D10" s="53">
        <f>D11</f>
        <v>769994.69</v>
      </c>
      <c r="E10" s="53">
        <f>E11</f>
        <v>76580.090000000084</v>
      </c>
      <c r="F10" s="53">
        <f>F11</f>
        <v>846574.78</v>
      </c>
    </row>
    <row r="11" spans="1:6" x14ac:dyDescent="0.35">
      <c r="A11" s="89" t="s">
        <v>48</v>
      </c>
      <c r="B11" s="88">
        <v>717648.05</v>
      </c>
      <c r="C11" s="53">
        <v>692962.16</v>
      </c>
      <c r="D11" s="88">
        <f>D12+D13</f>
        <v>769994.69</v>
      </c>
      <c r="E11" s="88">
        <f>E12+E13</f>
        <v>76580.090000000084</v>
      </c>
      <c r="F11" s="88">
        <f>F12+F13</f>
        <v>846574.78</v>
      </c>
    </row>
    <row r="12" spans="1:6" s="21" customFormat="1" x14ac:dyDescent="0.35">
      <c r="A12" s="90" t="s">
        <v>125</v>
      </c>
      <c r="B12" s="91">
        <f>B11-B13</f>
        <v>579724.55000000005</v>
      </c>
      <c r="C12" s="92">
        <v>584146.03</v>
      </c>
      <c r="D12" s="92">
        <v>630530.23</v>
      </c>
      <c r="E12" s="92">
        <f>F12-D12</f>
        <v>77144.70000000007</v>
      </c>
      <c r="F12" s="92">
        <v>707674.93</v>
      </c>
    </row>
    <row r="13" spans="1:6" s="21" customFormat="1" x14ac:dyDescent="0.35">
      <c r="A13" s="90" t="s">
        <v>49</v>
      </c>
      <c r="B13" s="91">
        <v>137923.5</v>
      </c>
      <c r="C13" s="92">
        <v>108816.13</v>
      </c>
      <c r="D13" s="92">
        <v>139464.46</v>
      </c>
      <c r="E13" s="92">
        <f>F13-D13</f>
        <v>-564.60999999998603</v>
      </c>
      <c r="F13" s="92">
        <v>138899.85</v>
      </c>
    </row>
    <row r="14" spans="1:6" x14ac:dyDescent="0.35">
      <c r="A14" s="93"/>
      <c r="B14" s="93"/>
      <c r="C14" s="83"/>
      <c r="D14" s="83"/>
      <c r="E14" s="83"/>
      <c r="F14" s="83"/>
    </row>
    <row r="15" spans="1:6" x14ac:dyDescent="0.35">
      <c r="A15" s="93"/>
      <c r="B15" s="93"/>
      <c r="C15" s="83"/>
      <c r="D15" s="83"/>
      <c r="E15" s="130"/>
      <c r="F15" s="130"/>
    </row>
    <row r="16" spans="1:6" x14ac:dyDescent="0.35">
      <c r="A16" s="93"/>
      <c r="B16" s="93"/>
      <c r="C16" s="83"/>
      <c r="D16" s="83"/>
      <c r="E16" s="130"/>
      <c r="F16" s="130"/>
    </row>
  </sheetData>
  <mergeCells count="4">
    <mergeCell ref="A7:F7"/>
    <mergeCell ref="A5:F5"/>
    <mergeCell ref="A3:F3"/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workbookViewId="0">
      <selection sqref="A1:I1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6328125" customWidth="1"/>
    <col min="4" max="4" width="30" customWidth="1"/>
    <col min="5" max="5" width="21.36328125" customWidth="1"/>
    <col min="6" max="6" width="22.6328125" customWidth="1"/>
    <col min="7" max="9" width="22.08984375" customWidth="1"/>
  </cols>
  <sheetData>
    <row r="1" spans="1:9" ht="42" customHeight="1" x14ac:dyDescent="0.35">
      <c r="A1" s="147" t="s">
        <v>129</v>
      </c>
      <c r="B1" s="147"/>
      <c r="C1" s="147"/>
      <c r="D1" s="147"/>
      <c r="E1" s="147"/>
      <c r="F1" s="147"/>
      <c r="G1" s="147"/>
      <c r="H1" s="147"/>
      <c r="I1" s="147"/>
    </row>
    <row r="2" spans="1:9" ht="18" x14ac:dyDescent="0.35">
      <c r="A2" s="2"/>
      <c r="B2" s="2"/>
      <c r="C2" s="2"/>
      <c r="D2" s="2"/>
      <c r="E2" s="13"/>
      <c r="F2" s="3"/>
      <c r="G2" s="3"/>
      <c r="H2" s="3"/>
      <c r="I2" s="3"/>
    </row>
    <row r="3" spans="1:9" ht="18" customHeight="1" x14ac:dyDescent="0.35">
      <c r="A3" s="147" t="s">
        <v>21</v>
      </c>
      <c r="B3" s="147"/>
      <c r="C3" s="147"/>
      <c r="D3" s="147"/>
      <c r="E3" s="147"/>
      <c r="F3" s="147"/>
      <c r="G3" s="147"/>
      <c r="H3" s="147"/>
      <c r="I3" s="147"/>
    </row>
    <row r="4" spans="1:9" ht="18" x14ac:dyDescent="0.35">
      <c r="A4" s="2"/>
      <c r="B4" s="2"/>
      <c r="C4" s="2"/>
      <c r="D4" s="2"/>
      <c r="E4" s="13"/>
      <c r="F4" s="3"/>
      <c r="G4" s="3"/>
      <c r="H4" s="3"/>
      <c r="I4" s="3"/>
    </row>
    <row r="5" spans="1:9" x14ac:dyDescent="0.35">
      <c r="A5" s="175" t="s">
        <v>23</v>
      </c>
      <c r="B5" s="176"/>
      <c r="C5" s="177"/>
      <c r="D5" s="80" t="s">
        <v>24</v>
      </c>
      <c r="E5" s="80" t="s">
        <v>74</v>
      </c>
      <c r="F5" s="64" t="s">
        <v>32</v>
      </c>
      <c r="G5" s="64" t="s">
        <v>76</v>
      </c>
      <c r="H5" s="64" t="s">
        <v>124</v>
      </c>
      <c r="I5" s="64" t="s">
        <v>123</v>
      </c>
    </row>
    <row r="6" spans="1:9" x14ac:dyDescent="0.35">
      <c r="A6" s="94"/>
      <c r="B6" s="95"/>
      <c r="C6" s="96"/>
      <c r="D6" s="97"/>
      <c r="E6" s="97"/>
      <c r="F6" s="98"/>
      <c r="G6" s="98"/>
      <c r="H6" s="98"/>
      <c r="I6" s="98"/>
    </row>
    <row r="7" spans="1:9" x14ac:dyDescent="0.35">
      <c r="A7" s="178" t="s">
        <v>81</v>
      </c>
      <c r="B7" s="179"/>
      <c r="C7" s="180"/>
      <c r="D7" s="99" t="s">
        <v>112</v>
      </c>
      <c r="E7" s="100">
        <f t="shared" ref="E7:I8" si="0">E8</f>
        <v>717648.04999999993</v>
      </c>
      <c r="F7" s="101">
        <f t="shared" si="0"/>
        <v>692962.16</v>
      </c>
      <c r="G7" s="101">
        <f t="shared" si="0"/>
        <v>769994.69</v>
      </c>
      <c r="H7" s="101">
        <f>I7-G7</f>
        <v>76580.090000000084</v>
      </c>
      <c r="I7" s="101">
        <f t="shared" si="0"/>
        <v>846574.78</v>
      </c>
    </row>
    <row r="8" spans="1:9" ht="26" x14ac:dyDescent="0.35">
      <c r="A8" s="178" t="s">
        <v>80</v>
      </c>
      <c r="B8" s="179"/>
      <c r="C8" s="180"/>
      <c r="D8" s="102" t="s">
        <v>113</v>
      </c>
      <c r="E8" s="100">
        <f t="shared" si="0"/>
        <v>717648.04999999993</v>
      </c>
      <c r="F8" s="101">
        <f t="shared" si="0"/>
        <v>692962.16</v>
      </c>
      <c r="G8" s="101">
        <f t="shared" si="0"/>
        <v>769994.69</v>
      </c>
      <c r="H8" s="101">
        <f>I8-G8</f>
        <v>76580.090000000084</v>
      </c>
      <c r="I8" s="101">
        <f t="shared" si="0"/>
        <v>846574.78</v>
      </c>
    </row>
    <row r="9" spans="1:9" ht="14.4" customHeight="1" x14ac:dyDescent="0.35">
      <c r="A9" s="178" t="s">
        <v>114</v>
      </c>
      <c r="B9" s="179"/>
      <c r="C9" s="180"/>
      <c r="D9" s="97" t="s">
        <v>115</v>
      </c>
      <c r="E9" s="100">
        <f t="shared" ref="E9:I9" si="1">E10+E55</f>
        <v>717648.04999999993</v>
      </c>
      <c r="F9" s="101">
        <f t="shared" si="1"/>
        <v>692962.16</v>
      </c>
      <c r="G9" s="101">
        <f t="shared" si="1"/>
        <v>769994.69</v>
      </c>
      <c r="H9" s="101">
        <f>I9-G9</f>
        <v>76580.090000000084</v>
      </c>
      <c r="I9" s="101">
        <f t="shared" si="1"/>
        <v>846574.78</v>
      </c>
    </row>
    <row r="10" spans="1:9" ht="14.4" customHeight="1" x14ac:dyDescent="0.35">
      <c r="A10" s="154" t="s">
        <v>84</v>
      </c>
      <c r="B10" s="173"/>
      <c r="C10" s="174"/>
      <c r="D10" s="103" t="s">
        <v>82</v>
      </c>
      <c r="E10" s="104">
        <f t="shared" ref="E10:I10" si="2">E11+E27+E50</f>
        <v>681677.7699999999</v>
      </c>
      <c r="F10" s="54">
        <f t="shared" si="2"/>
        <v>671970.49</v>
      </c>
      <c r="G10" s="54">
        <f t="shared" si="2"/>
        <v>719344.78999999992</v>
      </c>
      <c r="H10" s="54">
        <f>I10-G10</f>
        <v>74999.45000000007</v>
      </c>
      <c r="I10" s="54">
        <f t="shared" si="2"/>
        <v>794344.24</v>
      </c>
    </row>
    <row r="11" spans="1:9" ht="14.4" customHeight="1" x14ac:dyDescent="0.35">
      <c r="A11" s="170" t="s">
        <v>120</v>
      </c>
      <c r="B11" s="171"/>
      <c r="C11" s="172"/>
      <c r="D11" s="105" t="s">
        <v>63</v>
      </c>
      <c r="E11" s="106">
        <f t="shared" ref="E11:G11" si="3">E12+E15+E19</f>
        <v>571113.34</v>
      </c>
      <c r="F11" s="65">
        <f t="shared" si="3"/>
        <v>580334.26</v>
      </c>
      <c r="G11" s="65">
        <f t="shared" si="3"/>
        <v>624454.09</v>
      </c>
      <c r="H11" s="65">
        <f>H12+H15+H19+H24</f>
        <v>67762.200000000012</v>
      </c>
      <c r="I11" s="65">
        <f>I12+I15+I19+I24</f>
        <v>692216.29</v>
      </c>
    </row>
    <row r="12" spans="1:9" x14ac:dyDescent="0.35">
      <c r="A12" s="170" t="s">
        <v>38</v>
      </c>
      <c r="B12" s="171"/>
      <c r="C12" s="172"/>
      <c r="D12" s="105" t="s">
        <v>39</v>
      </c>
      <c r="E12" s="106">
        <v>0</v>
      </c>
      <c r="F12" s="54">
        <f>F13</f>
        <v>0</v>
      </c>
      <c r="G12" s="59">
        <v>1460.31</v>
      </c>
      <c r="H12" s="59">
        <f t="shared" ref="H12:H17" si="4">I12-G12</f>
        <v>1199.0999999999999</v>
      </c>
      <c r="I12" s="59">
        <v>2659.41</v>
      </c>
    </row>
    <row r="13" spans="1:9" x14ac:dyDescent="0.35">
      <c r="A13" s="107" t="s">
        <v>69</v>
      </c>
      <c r="B13" s="108">
        <v>3</v>
      </c>
      <c r="C13" s="109"/>
      <c r="D13" s="109" t="s">
        <v>16</v>
      </c>
      <c r="E13" s="110">
        <v>0</v>
      </c>
      <c r="F13" s="61">
        <v>0</v>
      </c>
      <c r="G13" s="63">
        <v>1460.31</v>
      </c>
      <c r="H13" s="63">
        <f t="shared" si="4"/>
        <v>1199.0999999999999</v>
      </c>
      <c r="I13" s="63">
        <v>2659.41</v>
      </c>
    </row>
    <row r="14" spans="1:9" x14ac:dyDescent="0.35">
      <c r="A14" s="111" t="s">
        <v>69</v>
      </c>
      <c r="B14" s="112">
        <v>32</v>
      </c>
      <c r="C14" s="113"/>
      <c r="D14" s="109" t="s">
        <v>25</v>
      </c>
      <c r="E14" s="110">
        <v>0</v>
      </c>
      <c r="F14" s="61">
        <v>0</v>
      </c>
      <c r="G14" s="63">
        <v>1460.31</v>
      </c>
      <c r="H14" s="63">
        <f t="shared" si="4"/>
        <v>1199.0999999999999</v>
      </c>
      <c r="I14" s="63">
        <v>2659.41</v>
      </c>
    </row>
    <row r="15" spans="1:9" ht="30.65" customHeight="1" x14ac:dyDescent="0.35">
      <c r="A15" s="181" t="s">
        <v>45</v>
      </c>
      <c r="B15" s="182"/>
      <c r="C15" s="183"/>
      <c r="D15" s="105" t="s">
        <v>64</v>
      </c>
      <c r="E15" s="106">
        <f>E16</f>
        <v>42139.45</v>
      </c>
      <c r="F15" s="54">
        <f>F16+F17</f>
        <v>47967.03</v>
      </c>
      <c r="G15" s="59">
        <f>G16+G18</f>
        <v>40413.629999999997</v>
      </c>
      <c r="H15" s="59">
        <f t="shared" si="4"/>
        <v>-1449.0099999999948</v>
      </c>
      <c r="I15" s="59">
        <f>I16</f>
        <v>38964.620000000003</v>
      </c>
    </row>
    <row r="16" spans="1:9" x14ac:dyDescent="0.35">
      <c r="A16" s="107" t="s">
        <v>69</v>
      </c>
      <c r="B16" s="108">
        <v>3</v>
      </c>
      <c r="C16" s="109"/>
      <c r="D16" s="109" t="s">
        <v>16</v>
      </c>
      <c r="E16" s="110">
        <f>E17+E18</f>
        <v>42139.45</v>
      </c>
      <c r="F16" s="61">
        <v>47467.03</v>
      </c>
      <c r="G16" s="63">
        <f t="shared" ref="G16" si="5">G17</f>
        <v>40013.629999999997</v>
      </c>
      <c r="H16" s="63">
        <f t="shared" si="4"/>
        <v>-1049.0099999999948</v>
      </c>
      <c r="I16" s="63">
        <f>I17+I18</f>
        <v>38964.620000000003</v>
      </c>
    </row>
    <row r="17" spans="1:10" x14ac:dyDescent="0.35">
      <c r="A17" s="111" t="s">
        <v>69</v>
      </c>
      <c r="B17" s="112">
        <v>32</v>
      </c>
      <c r="C17" s="113"/>
      <c r="D17" s="109" t="s">
        <v>25</v>
      </c>
      <c r="E17" s="110">
        <v>41859.449999999997</v>
      </c>
      <c r="F17" s="61">
        <v>500</v>
      </c>
      <c r="G17" s="63">
        <v>40013.629999999997</v>
      </c>
      <c r="H17" s="63">
        <f t="shared" si="4"/>
        <v>-1449.0099999999948</v>
      </c>
      <c r="I17" s="63">
        <v>38564.620000000003</v>
      </c>
    </row>
    <row r="18" spans="1:10" x14ac:dyDescent="0.35">
      <c r="A18" s="111" t="s">
        <v>69</v>
      </c>
      <c r="B18" s="112">
        <v>34</v>
      </c>
      <c r="C18" s="113"/>
      <c r="D18" s="109" t="s">
        <v>47</v>
      </c>
      <c r="E18" s="110">
        <v>280</v>
      </c>
      <c r="F18" s="61">
        <v>0</v>
      </c>
      <c r="G18" s="63">
        <v>400</v>
      </c>
      <c r="H18" s="63">
        <v>0</v>
      </c>
      <c r="I18" s="63">
        <v>400</v>
      </c>
    </row>
    <row r="19" spans="1:10" ht="24.65" customHeight="1" x14ac:dyDescent="0.35">
      <c r="A19" s="170" t="s">
        <v>33</v>
      </c>
      <c r="B19" s="171"/>
      <c r="C19" s="172"/>
      <c r="D19" s="114" t="s">
        <v>34</v>
      </c>
      <c r="E19" s="106">
        <f>E20</f>
        <v>528973.89</v>
      </c>
      <c r="F19" s="54">
        <f t="shared" ref="F19:G19" si="6">F20</f>
        <v>532367.23</v>
      </c>
      <c r="G19" s="59">
        <f t="shared" si="6"/>
        <v>582580.15</v>
      </c>
      <c r="H19" s="59">
        <f>I19-G19</f>
        <v>68000</v>
      </c>
      <c r="I19" s="59">
        <f>I20</f>
        <v>650580.15</v>
      </c>
    </row>
    <row r="20" spans="1:10" x14ac:dyDescent="0.35">
      <c r="A20" s="107" t="s">
        <v>69</v>
      </c>
      <c r="B20" s="108">
        <v>3</v>
      </c>
      <c r="C20" s="109"/>
      <c r="D20" s="109" t="s">
        <v>16</v>
      </c>
      <c r="E20" s="110">
        <f>E21+E22+E23</f>
        <v>528973.89</v>
      </c>
      <c r="F20" s="61">
        <f t="shared" ref="F20" si="7">F21+F22</f>
        <v>532367.23</v>
      </c>
      <c r="G20" s="63">
        <f t="shared" ref="G20" si="8">G21+G22</f>
        <v>582580.15</v>
      </c>
      <c r="H20" s="63">
        <f>I20-G20</f>
        <v>68000</v>
      </c>
      <c r="I20" s="63">
        <f>I21+I22</f>
        <v>650580.15</v>
      </c>
    </row>
    <row r="21" spans="1:10" x14ac:dyDescent="0.35">
      <c r="A21" s="111" t="s">
        <v>69</v>
      </c>
      <c r="B21" s="112">
        <v>31</v>
      </c>
      <c r="C21" s="113"/>
      <c r="D21" s="109" t="s">
        <v>17</v>
      </c>
      <c r="E21" s="110">
        <v>483172.64</v>
      </c>
      <c r="F21" s="61">
        <v>478500</v>
      </c>
      <c r="G21" s="63">
        <v>528500</v>
      </c>
      <c r="H21" s="63">
        <f>I21-G21</f>
        <v>68000</v>
      </c>
      <c r="I21" s="63">
        <v>596500</v>
      </c>
    </row>
    <row r="22" spans="1:10" x14ac:dyDescent="0.35">
      <c r="A22" s="111" t="s">
        <v>69</v>
      </c>
      <c r="B22" s="112">
        <v>32</v>
      </c>
      <c r="C22" s="113"/>
      <c r="D22" s="109" t="s">
        <v>25</v>
      </c>
      <c r="E22" s="110">
        <v>45800.86</v>
      </c>
      <c r="F22" s="61">
        <v>53867.23</v>
      </c>
      <c r="G22" s="63">
        <v>54080.15</v>
      </c>
      <c r="H22" s="63">
        <f>I22-G22</f>
        <v>0</v>
      </c>
      <c r="I22" s="63">
        <v>54080.15</v>
      </c>
    </row>
    <row r="23" spans="1:10" x14ac:dyDescent="0.35">
      <c r="A23" s="111"/>
      <c r="B23" s="112">
        <v>34</v>
      </c>
      <c r="C23" s="113"/>
      <c r="D23" s="109" t="s">
        <v>47</v>
      </c>
      <c r="E23" s="110">
        <v>0.39</v>
      </c>
      <c r="F23" s="61">
        <v>0</v>
      </c>
      <c r="G23" s="63">
        <v>0</v>
      </c>
      <c r="H23" s="63">
        <v>0</v>
      </c>
      <c r="I23" s="63">
        <v>0</v>
      </c>
    </row>
    <row r="24" spans="1:10" ht="26" x14ac:dyDescent="0.35">
      <c r="A24" s="154" t="s">
        <v>42</v>
      </c>
      <c r="B24" s="173"/>
      <c r="C24" s="174"/>
      <c r="D24" s="103" t="s">
        <v>43</v>
      </c>
      <c r="E24" s="116">
        <v>0</v>
      </c>
      <c r="F24" s="54">
        <v>0</v>
      </c>
      <c r="G24" s="59">
        <v>0</v>
      </c>
      <c r="H24" s="59">
        <v>12.11</v>
      </c>
      <c r="I24" s="59">
        <v>12.11</v>
      </c>
    </row>
    <row r="25" spans="1:10" x14ac:dyDescent="0.35">
      <c r="A25" s="107" t="s">
        <v>69</v>
      </c>
      <c r="B25" s="108">
        <v>3</v>
      </c>
      <c r="C25" s="109"/>
      <c r="D25" s="109" t="s">
        <v>16</v>
      </c>
      <c r="E25" s="110">
        <v>0</v>
      </c>
      <c r="F25" s="61">
        <v>0</v>
      </c>
      <c r="G25" s="63">
        <v>0</v>
      </c>
      <c r="H25" s="63">
        <v>12.11</v>
      </c>
      <c r="I25" s="63">
        <v>12.11</v>
      </c>
    </row>
    <row r="26" spans="1:10" x14ac:dyDescent="0.35">
      <c r="A26" s="111" t="s">
        <v>69</v>
      </c>
      <c r="B26" s="112">
        <v>32</v>
      </c>
      <c r="C26" s="113"/>
      <c r="D26" s="109" t="s">
        <v>25</v>
      </c>
      <c r="E26" s="110">
        <v>0</v>
      </c>
      <c r="F26" s="61">
        <v>0</v>
      </c>
      <c r="G26" s="63">
        <v>0</v>
      </c>
      <c r="H26" s="63">
        <v>12.11</v>
      </c>
      <c r="I26" s="63">
        <v>12.11</v>
      </c>
    </row>
    <row r="27" spans="1:10" ht="39" x14ac:dyDescent="0.35">
      <c r="A27" s="170" t="s">
        <v>121</v>
      </c>
      <c r="B27" s="171"/>
      <c r="C27" s="172"/>
      <c r="D27" s="105" t="s">
        <v>67</v>
      </c>
      <c r="E27" s="115">
        <f>E28+E34+E39+E45</f>
        <v>21620.480000000003</v>
      </c>
      <c r="F27" s="65">
        <f>F39+F45</f>
        <v>2527.23</v>
      </c>
      <c r="G27" s="66">
        <f>G39+G45</f>
        <v>4791.6000000000004</v>
      </c>
      <c r="H27" s="66">
        <f>I27-G27</f>
        <v>9382.4999999999982</v>
      </c>
      <c r="I27" s="66">
        <f>I28+I39+I45</f>
        <v>14174.099999999999</v>
      </c>
      <c r="J27" s="130"/>
    </row>
    <row r="28" spans="1:10" ht="26" x14ac:dyDescent="0.35">
      <c r="A28" s="170" t="s">
        <v>45</v>
      </c>
      <c r="B28" s="171"/>
      <c r="C28" s="172"/>
      <c r="D28" s="71" t="s">
        <v>110</v>
      </c>
      <c r="E28" s="116">
        <f>E29+E31</f>
        <v>17978.990000000002</v>
      </c>
      <c r="F28" s="54">
        <v>0</v>
      </c>
      <c r="G28" s="59">
        <v>0</v>
      </c>
      <c r="H28" s="59">
        <v>8082.5</v>
      </c>
      <c r="I28" s="59">
        <f>I29</f>
        <v>8082.5</v>
      </c>
      <c r="J28" s="130"/>
    </row>
    <row r="29" spans="1:10" x14ac:dyDescent="0.35">
      <c r="A29" s="107" t="s">
        <v>69</v>
      </c>
      <c r="B29" s="108">
        <v>3</v>
      </c>
      <c r="C29" s="109"/>
      <c r="D29" s="109" t="s">
        <v>16</v>
      </c>
      <c r="E29" s="110">
        <v>3001.31</v>
      </c>
      <c r="F29" s="61">
        <v>0</v>
      </c>
      <c r="G29" s="63">
        <v>0</v>
      </c>
      <c r="H29" s="63">
        <v>8082.5</v>
      </c>
      <c r="I29" s="63">
        <v>8082.5</v>
      </c>
      <c r="J29" s="130"/>
    </row>
    <row r="30" spans="1:10" x14ac:dyDescent="0.35">
      <c r="A30" s="117" t="s">
        <v>69</v>
      </c>
      <c r="B30" s="69">
        <v>32</v>
      </c>
      <c r="C30" s="118"/>
      <c r="D30" s="109" t="s">
        <v>25</v>
      </c>
      <c r="E30" s="110">
        <v>3001.31</v>
      </c>
      <c r="F30" s="61">
        <v>0</v>
      </c>
      <c r="G30" s="63">
        <v>0</v>
      </c>
      <c r="H30" s="63">
        <v>8082.5</v>
      </c>
      <c r="I30" s="63">
        <v>8082.5</v>
      </c>
      <c r="J30" s="130"/>
    </row>
    <row r="31" spans="1:10" ht="25" x14ac:dyDescent="0.35">
      <c r="A31" s="111" t="s">
        <v>69</v>
      </c>
      <c r="B31" s="108">
        <v>4</v>
      </c>
      <c r="C31" s="113"/>
      <c r="D31" s="109" t="s">
        <v>73</v>
      </c>
      <c r="E31" s="110">
        <v>14977.68</v>
      </c>
      <c r="F31" s="61">
        <v>0</v>
      </c>
      <c r="G31" s="63">
        <v>0</v>
      </c>
      <c r="H31" s="63">
        <v>0</v>
      </c>
      <c r="I31" s="63">
        <v>0</v>
      </c>
      <c r="J31" s="130"/>
    </row>
    <row r="32" spans="1:10" ht="25" x14ac:dyDescent="0.35">
      <c r="A32" s="111" t="s">
        <v>69</v>
      </c>
      <c r="B32" s="69">
        <v>42</v>
      </c>
      <c r="C32" s="113"/>
      <c r="D32" s="109" t="s">
        <v>68</v>
      </c>
      <c r="E32" s="110">
        <v>14977.68</v>
      </c>
      <c r="F32" s="61">
        <v>0</v>
      </c>
      <c r="G32" s="63">
        <v>0</v>
      </c>
      <c r="H32" s="63">
        <v>0</v>
      </c>
      <c r="I32" s="63">
        <v>0</v>
      </c>
      <c r="J32" s="130"/>
    </row>
    <row r="33" spans="1:10" x14ac:dyDescent="0.35">
      <c r="A33" s="117"/>
      <c r="B33" s="69"/>
      <c r="C33" s="118"/>
      <c r="D33" s="109"/>
      <c r="E33" s="110"/>
      <c r="F33" s="61"/>
      <c r="G33" s="63"/>
      <c r="H33" s="63">
        <v>0</v>
      </c>
      <c r="I33" s="63">
        <v>0</v>
      </c>
      <c r="J33" s="130"/>
    </row>
    <row r="34" spans="1:10" ht="26" x14ac:dyDescent="0.35">
      <c r="A34" s="170" t="s">
        <v>35</v>
      </c>
      <c r="B34" s="171"/>
      <c r="C34" s="172"/>
      <c r="D34" s="105" t="s">
        <v>65</v>
      </c>
      <c r="E34" s="116">
        <v>82.13</v>
      </c>
      <c r="F34" s="54">
        <f>F35+F37</f>
        <v>0</v>
      </c>
      <c r="G34" s="54">
        <f>G35+G37</f>
        <v>0</v>
      </c>
      <c r="H34" s="54">
        <v>0</v>
      </c>
      <c r="I34" s="54">
        <v>0</v>
      </c>
      <c r="J34" s="130"/>
    </row>
    <row r="35" spans="1:10" x14ac:dyDescent="0.35">
      <c r="A35" s="107" t="s">
        <v>69</v>
      </c>
      <c r="B35" s="108">
        <v>3</v>
      </c>
      <c r="C35" s="109"/>
      <c r="D35" s="109" t="s">
        <v>16</v>
      </c>
      <c r="E35" s="110">
        <v>82.13</v>
      </c>
      <c r="F35" s="61">
        <v>0</v>
      </c>
      <c r="G35" s="61">
        <v>0</v>
      </c>
      <c r="H35" s="61">
        <v>0</v>
      </c>
      <c r="I35" s="61">
        <v>0</v>
      </c>
      <c r="J35" s="130"/>
    </row>
    <row r="36" spans="1:10" x14ac:dyDescent="0.35">
      <c r="A36" s="111" t="s">
        <v>69</v>
      </c>
      <c r="B36" s="69">
        <v>32</v>
      </c>
      <c r="C36" s="113"/>
      <c r="D36" s="109" t="s">
        <v>25</v>
      </c>
      <c r="E36" s="110">
        <v>82.13</v>
      </c>
      <c r="F36" s="61">
        <v>0</v>
      </c>
      <c r="G36" s="61">
        <v>0</v>
      </c>
      <c r="H36" s="61">
        <v>0</v>
      </c>
      <c r="I36" s="61">
        <v>0</v>
      </c>
      <c r="J36" s="130"/>
    </row>
    <row r="37" spans="1:10" ht="25" x14ac:dyDescent="0.35">
      <c r="A37" s="111" t="s">
        <v>69</v>
      </c>
      <c r="B37" s="108">
        <v>4</v>
      </c>
      <c r="C37" s="113"/>
      <c r="D37" s="109" t="s">
        <v>73</v>
      </c>
      <c r="E37" s="110">
        <v>0</v>
      </c>
      <c r="F37" s="61">
        <v>0</v>
      </c>
      <c r="G37" s="61">
        <v>0</v>
      </c>
      <c r="H37" s="61">
        <v>0</v>
      </c>
      <c r="I37" s="61">
        <v>0</v>
      </c>
      <c r="J37" s="130"/>
    </row>
    <row r="38" spans="1:10" ht="25.75" customHeight="1" x14ac:dyDescent="0.35">
      <c r="A38" s="111" t="s">
        <v>69</v>
      </c>
      <c r="B38" s="69">
        <v>42</v>
      </c>
      <c r="C38" s="113"/>
      <c r="D38" s="109" t="s">
        <v>68</v>
      </c>
      <c r="E38" s="110">
        <v>0</v>
      </c>
      <c r="F38" s="61">
        <v>0</v>
      </c>
      <c r="G38" s="61">
        <v>0</v>
      </c>
      <c r="H38" s="61">
        <v>0</v>
      </c>
      <c r="I38" s="61">
        <v>0</v>
      </c>
      <c r="J38" s="130"/>
    </row>
    <row r="39" spans="1:10" ht="25.75" customHeight="1" x14ac:dyDescent="0.35">
      <c r="A39" s="170" t="s">
        <v>33</v>
      </c>
      <c r="B39" s="171"/>
      <c r="C39" s="172"/>
      <c r="D39" s="105" t="s">
        <v>66</v>
      </c>
      <c r="E39" s="116">
        <v>2354.87</v>
      </c>
      <c r="F39" s="54">
        <f>F40</f>
        <v>1327.23</v>
      </c>
      <c r="G39" s="59">
        <f>G40</f>
        <v>2347.23</v>
      </c>
      <c r="H39" s="59">
        <f>I39-G39</f>
        <v>2499.9999999999995</v>
      </c>
      <c r="I39" s="59">
        <f>I40+I42</f>
        <v>4847.2299999999996</v>
      </c>
      <c r="J39" s="130"/>
    </row>
    <row r="40" spans="1:10" ht="16.25" customHeight="1" x14ac:dyDescent="0.35">
      <c r="A40" s="107"/>
      <c r="B40" s="108">
        <v>3</v>
      </c>
      <c r="C40" s="105"/>
      <c r="D40" s="109" t="s">
        <v>16</v>
      </c>
      <c r="E40" s="116">
        <v>2354.87</v>
      </c>
      <c r="F40" s="54">
        <v>1327.23</v>
      </c>
      <c r="G40" s="63">
        <f>G41</f>
        <v>2347.23</v>
      </c>
      <c r="H40" s="59">
        <v>0</v>
      </c>
      <c r="I40" s="59">
        <f>I41</f>
        <v>2347.23</v>
      </c>
    </row>
    <row r="41" spans="1:10" ht="14.4" customHeight="1" x14ac:dyDescent="0.35">
      <c r="A41" s="107"/>
      <c r="B41" s="119">
        <v>32</v>
      </c>
      <c r="C41" s="105"/>
      <c r="D41" s="109" t="s">
        <v>25</v>
      </c>
      <c r="E41" s="116">
        <v>2354.87</v>
      </c>
      <c r="F41" s="54">
        <v>1327.23</v>
      </c>
      <c r="G41" s="63">
        <v>2347.23</v>
      </c>
      <c r="H41" s="59">
        <v>0</v>
      </c>
      <c r="I41" s="59">
        <v>2347.23</v>
      </c>
    </row>
    <row r="42" spans="1:10" ht="25.75" customHeight="1" x14ac:dyDescent="0.35">
      <c r="A42" s="107" t="s">
        <v>69</v>
      </c>
      <c r="B42" s="108">
        <v>4</v>
      </c>
      <c r="C42" s="109"/>
      <c r="D42" s="109" t="s">
        <v>73</v>
      </c>
      <c r="E42" s="110">
        <v>0</v>
      </c>
      <c r="F42" s="61">
        <v>0</v>
      </c>
      <c r="G42" s="63">
        <f t="shared" ref="G42:G43" si="9">F42</f>
        <v>0</v>
      </c>
      <c r="H42" s="63">
        <v>2500</v>
      </c>
      <c r="I42" s="63">
        <v>2500</v>
      </c>
    </row>
    <row r="43" spans="1:10" ht="25.75" customHeight="1" x14ac:dyDescent="0.35">
      <c r="A43" s="111" t="s">
        <v>69</v>
      </c>
      <c r="B43" s="69">
        <v>42</v>
      </c>
      <c r="C43" s="113"/>
      <c r="D43" s="109" t="s">
        <v>68</v>
      </c>
      <c r="E43" s="110">
        <v>0</v>
      </c>
      <c r="F43" s="61">
        <v>0</v>
      </c>
      <c r="G43" s="63">
        <f t="shared" si="9"/>
        <v>0</v>
      </c>
      <c r="H43" s="63">
        <v>0</v>
      </c>
      <c r="I43" s="63">
        <v>2500</v>
      </c>
    </row>
    <row r="44" spans="1:10" ht="25.75" customHeight="1" x14ac:dyDescent="0.35">
      <c r="A44" s="111"/>
      <c r="B44" s="73">
        <v>45</v>
      </c>
      <c r="C44" s="113"/>
      <c r="D44" s="109" t="s">
        <v>102</v>
      </c>
      <c r="E44" s="110">
        <v>0</v>
      </c>
      <c r="F44" s="61">
        <v>0</v>
      </c>
      <c r="G44" s="63">
        <v>0</v>
      </c>
      <c r="H44" s="63">
        <v>2500</v>
      </c>
      <c r="I44" s="63">
        <v>2500</v>
      </c>
    </row>
    <row r="45" spans="1:10" ht="27" customHeight="1" x14ac:dyDescent="0.35">
      <c r="A45" s="154" t="s">
        <v>97</v>
      </c>
      <c r="B45" s="173"/>
      <c r="C45" s="174"/>
      <c r="D45" s="103" t="s">
        <v>96</v>
      </c>
      <c r="E45" s="116">
        <v>1204.49</v>
      </c>
      <c r="F45" s="54">
        <f>F48</f>
        <v>1200</v>
      </c>
      <c r="G45" s="59">
        <f>G46+G48</f>
        <v>2444.37</v>
      </c>
      <c r="H45" s="59">
        <f>I45-G45</f>
        <v>-1200</v>
      </c>
      <c r="I45" s="59">
        <f>I46</f>
        <v>1244.3699999999999</v>
      </c>
    </row>
    <row r="46" spans="1:10" ht="16.25" customHeight="1" x14ac:dyDescent="0.35">
      <c r="A46" s="107"/>
      <c r="B46" s="108">
        <v>3</v>
      </c>
      <c r="C46" s="105"/>
      <c r="D46" s="109" t="s">
        <v>16</v>
      </c>
      <c r="E46" s="110">
        <v>1204.49</v>
      </c>
      <c r="F46" s="54">
        <v>0</v>
      </c>
      <c r="G46" s="59">
        <f>G47</f>
        <v>1244.3699999999999</v>
      </c>
      <c r="H46" s="59">
        <v>0</v>
      </c>
      <c r="I46" s="59">
        <v>1244.3699999999999</v>
      </c>
    </row>
    <row r="47" spans="1:10" ht="19.25" customHeight="1" x14ac:dyDescent="0.35">
      <c r="A47" s="107"/>
      <c r="B47" s="119">
        <v>32</v>
      </c>
      <c r="C47" s="105"/>
      <c r="D47" s="109" t="s">
        <v>25</v>
      </c>
      <c r="E47" s="110">
        <v>1204.49</v>
      </c>
      <c r="F47" s="61">
        <v>0</v>
      </c>
      <c r="G47" s="63">
        <v>1244.3699999999999</v>
      </c>
      <c r="H47" s="63">
        <v>0</v>
      </c>
      <c r="I47" s="63">
        <v>1244.3699999999999</v>
      </c>
    </row>
    <row r="48" spans="1:10" ht="23.4" customHeight="1" x14ac:dyDescent="0.35">
      <c r="A48" s="107" t="s">
        <v>69</v>
      </c>
      <c r="B48" s="108">
        <v>4</v>
      </c>
      <c r="C48" s="109"/>
      <c r="D48" s="109" t="s">
        <v>73</v>
      </c>
      <c r="E48" s="110">
        <v>0</v>
      </c>
      <c r="F48" s="61">
        <f>F49</f>
        <v>1200</v>
      </c>
      <c r="G48" s="63">
        <f>G49</f>
        <v>1200</v>
      </c>
      <c r="H48" s="63">
        <v>-1200</v>
      </c>
      <c r="I48" s="63">
        <v>0</v>
      </c>
    </row>
    <row r="49" spans="1:10" ht="25.75" customHeight="1" x14ac:dyDescent="0.35">
      <c r="A49" s="111" t="s">
        <v>69</v>
      </c>
      <c r="B49" s="69">
        <v>42</v>
      </c>
      <c r="C49" s="113"/>
      <c r="D49" s="109" t="s">
        <v>68</v>
      </c>
      <c r="E49" s="110">
        <v>0</v>
      </c>
      <c r="F49" s="61">
        <v>1200</v>
      </c>
      <c r="G49" s="63">
        <v>1200</v>
      </c>
      <c r="H49" s="63">
        <v>-1200</v>
      </c>
      <c r="I49" s="63">
        <v>0</v>
      </c>
    </row>
    <row r="50" spans="1:10" ht="26.4" customHeight="1" x14ac:dyDescent="0.35">
      <c r="A50" s="170" t="s">
        <v>122</v>
      </c>
      <c r="B50" s="171"/>
      <c r="C50" s="172"/>
      <c r="D50" s="105" t="s">
        <v>83</v>
      </c>
      <c r="E50" s="116">
        <v>88943.95</v>
      </c>
      <c r="F50" s="54">
        <v>89109</v>
      </c>
      <c r="G50" s="59">
        <v>90099.1</v>
      </c>
      <c r="H50" s="59">
        <f>I50-G50</f>
        <v>-2145.25</v>
      </c>
      <c r="I50" s="59">
        <v>87953.85</v>
      </c>
    </row>
    <row r="51" spans="1:10" ht="29.4" customHeight="1" x14ac:dyDescent="0.35">
      <c r="A51" s="170" t="s">
        <v>45</v>
      </c>
      <c r="B51" s="171"/>
      <c r="C51" s="172"/>
      <c r="D51" s="71" t="s">
        <v>110</v>
      </c>
      <c r="E51" s="116">
        <f t="shared" ref="E51:G51" si="10">E52</f>
        <v>88943.95</v>
      </c>
      <c r="F51" s="54">
        <f t="shared" si="10"/>
        <v>89109</v>
      </c>
      <c r="G51" s="59">
        <f t="shared" si="10"/>
        <v>90099.1</v>
      </c>
      <c r="H51" s="59">
        <f>I51-G51</f>
        <v>-2145.25</v>
      </c>
      <c r="I51" s="59">
        <v>87953.85</v>
      </c>
    </row>
    <row r="52" spans="1:10" x14ac:dyDescent="0.35">
      <c r="A52" s="107" t="s">
        <v>75</v>
      </c>
      <c r="B52" s="108">
        <v>3</v>
      </c>
      <c r="C52" s="109"/>
      <c r="D52" s="109" t="s">
        <v>16</v>
      </c>
      <c r="E52" s="110">
        <v>88943.95</v>
      </c>
      <c r="F52" s="61">
        <v>89109</v>
      </c>
      <c r="G52" s="63">
        <v>90099.1</v>
      </c>
      <c r="H52" s="63">
        <f>I52-G52</f>
        <v>-2145.25</v>
      </c>
      <c r="I52" s="63">
        <v>87953.85</v>
      </c>
    </row>
    <row r="53" spans="1:10" x14ac:dyDescent="0.35">
      <c r="A53" s="111" t="s">
        <v>69</v>
      </c>
      <c r="B53" s="69">
        <v>32</v>
      </c>
      <c r="C53" s="113"/>
      <c r="D53" s="109" t="s">
        <v>25</v>
      </c>
      <c r="E53" s="120">
        <v>88943.95</v>
      </c>
      <c r="F53" s="61">
        <v>89109</v>
      </c>
      <c r="G53" s="63">
        <v>90099.1</v>
      </c>
      <c r="H53" s="63">
        <f>I53-G53</f>
        <v>-2145.25</v>
      </c>
      <c r="I53" s="63">
        <v>87953.85</v>
      </c>
    </row>
    <row r="54" spans="1:10" x14ac:dyDescent="0.35">
      <c r="A54" s="111"/>
      <c r="B54" s="69"/>
      <c r="C54" s="113"/>
      <c r="D54" s="109"/>
      <c r="E54" s="120"/>
      <c r="F54" s="61"/>
      <c r="G54" s="63"/>
      <c r="H54" s="63"/>
      <c r="I54" s="63"/>
    </row>
    <row r="55" spans="1:10" ht="26" x14ac:dyDescent="0.35">
      <c r="A55" s="185" t="s">
        <v>70</v>
      </c>
      <c r="B55" s="186"/>
      <c r="C55" s="187"/>
      <c r="D55" s="132" t="s">
        <v>71</v>
      </c>
      <c r="E55" s="133">
        <f>E56+E64+E68+E75+E79+E83+E103+E106+E110+E113</f>
        <v>35970.28</v>
      </c>
      <c r="F55" s="134">
        <f>F56+F60+F64+F68+F106</f>
        <v>20991.67</v>
      </c>
      <c r="G55" s="135">
        <f>G56+G60+G64+G79+G83+G106+G110+G113</f>
        <v>50649.9</v>
      </c>
      <c r="H55" s="135">
        <f>H56+H64+H106+H110</f>
        <v>1210.5500000000011</v>
      </c>
      <c r="I55" s="135">
        <f>I56+I60+I64+I79+I83+I103+I106+I110+I113</f>
        <v>52230.54</v>
      </c>
    </row>
    <row r="56" spans="1:10" ht="19.25" customHeight="1" x14ac:dyDescent="0.35">
      <c r="A56" s="170" t="s">
        <v>117</v>
      </c>
      <c r="B56" s="171"/>
      <c r="C56" s="172"/>
      <c r="D56" s="105" t="s">
        <v>95</v>
      </c>
      <c r="E56" s="121">
        <v>729.96</v>
      </c>
      <c r="F56" s="66">
        <v>729.98</v>
      </c>
      <c r="G56" s="66">
        <v>729.98</v>
      </c>
      <c r="H56" s="66">
        <v>0</v>
      </c>
      <c r="I56" s="66">
        <v>729.98</v>
      </c>
      <c r="J56" s="130"/>
    </row>
    <row r="57" spans="1:10" ht="36" customHeight="1" x14ac:dyDescent="0.35">
      <c r="A57" s="170" t="s">
        <v>45</v>
      </c>
      <c r="B57" s="171"/>
      <c r="C57" s="172"/>
      <c r="D57" s="71" t="s">
        <v>110</v>
      </c>
      <c r="E57" s="121">
        <f t="shared" ref="E57:I57" si="11">E58</f>
        <v>729.96</v>
      </c>
      <c r="F57" s="66">
        <f t="shared" si="11"/>
        <v>729.98</v>
      </c>
      <c r="G57" s="66">
        <f t="shared" si="11"/>
        <v>729.98</v>
      </c>
      <c r="H57" s="66">
        <v>0</v>
      </c>
      <c r="I57" s="66">
        <f t="shared" si="11"/>
        <v>729.98</v>
      </c>
      <c r="J57" s="130"/>
    </row>
    <row r="58" spans="1:10" x14ac:dyDescent="0.35">
      <c r="A58" s="107" t="s">
        <v>69</v>
      </c>
      <c r="B58" s="108">
        <v>3</v>
      </c>
      <c r="C58" s="109"/>
      <c r="D58" s="109" t="s">
        <v>16</v>
      </c>
      <c r="E58" s="121">
        <v>729.96</v>
      </c>
      <c r="F58" s="122">
        <v>729.98</v>
      </c>
      <c r="G58" s="122">
        <v>729.98</v>
      </c>
      <c r="H58" s="122">
        <v>0</v>
      </c>
      <c r="I58" s="122">
        <v>729.98</v>
      </c>
      <c r="J58" s="130"/>
    </row>
    <row r="59" spans="1:10" x14ac:dyDescent="0.35">
      <c r="A59" s="111" t="s">
        <v>69</v>
      </c>
      <c r="B59" s="112">
        <v>32</v>
      </c>
      <c r="C59" s="113" t="s">
        <v>69</v>
      </c>
      <c r="D59" s="109" t="s">
        <v>25</v>
      </c>
      <c r="E59" s="121">
        <v>729.96</v>
      </c>
      <c r="F59" s="122">
        <v>729.98</v>
      </c>
      <c r="G59" s="122">
        <v>729.98</v>
      </c>
      <c r="H59" s="122">
        <v>0</v>
      </c>
      <c r="I59" s="122">
        <v>729.98</v>
      </c>
      <c r="J59" s="130"/>
    </row>
    <row r="60" spans="1:10" ht="26" x14ac:dyDescent="0.35">
      <c r="A60" s="170" t="s">
        <v>116</v>
      </c>
      <c r="B60" s="171"/>
      <c r="C60" s="172"/>
      <c r="D60" s="105" t="s">
        <v>85</v>
      </c>
      <c r="E60" s="123">
        <v>0</v>
      </c>
      <c r="F60" s="54">
        <v>554.55999999999995</v>
      </c>
      <c r="G60" s="59">
        <f>G61</f>
        <v>554.55999999999995</v>
      </c>
      <c r="H60" s="59">
        <v>0</v>
      </c>
      <c r="I60" s="59">
        <v>554.55999999999995</v>
      </c>
      <c r="J60" s="130"/>
    </row>
    <row r="61" spans="1:10" ht="28.25" customHeight="1" x14ac:dyDescent="0.35">
      <c r="A61" s="184" t="s">
        <v>44</v>
      </c>
      <c r="B61" s="171"/>
      <c r="C61" s="172"/>
      <c r="D61" s="105" t="s">
        <v>13</v>
      </c>
      <c r="E61" s="123">
        <v>0</v>
      </c>
      <c r="F61" s="54">
        <v>554.55999999999995</v>
      </c>
      <c r="G61" s="59">
        <f>G62</f>
        <v>554.55999999999995</v>
      </c>
      <c r="H61" s="59">
        <v>0</v>
      </c>
      <c r="I61" s="59">
        <v>554.55999999999995</v>
      </c>
      <c r="J61" s="130"/>
    </row>
    <row r="62" spans="1:10" x14ac:dyDescent="0.35">
      <c r="A62" s="107" t="s">
        <v>69</v>
      </c>
      <c r="B62" s="108">
        <v>3</v>
      </c>
      <c r="C62" s="109"/>
      <c r="D62" s="109" t="s">
        <v>16</v>
      </c>
      <c r="E62" s="120">
        <v>0</v>
      </c>
      <c r="F62" s="61">
        <v>554.55999999999995</v>
      </c>
      <c r="G62" s="63">
        <f>G63</f>
        <v>554.55999999999995</v>
      </c>
      <c r="H62" s="63">
        <v>0</v>
      </c>
      <c r="I62" s="63">
        <v>554.55999999999995</v>
      </c>
      <c r="J62" s="130"/>
    </row>
    <row r="63" spans="1:10" x14ac:dyDescent="0.35">
      <c r="A63" s="111" t="s">
        <v>69</v>
      </c>
      <c r="B63" s="112">
        <v>32</v>
      </c>
      <c r="C63" s="113" t="s">
        <v>69</v>
      </c>
      <c r="D63" s="109" t="s">
        <v>25</v>
      </c>
      <c r="E63" s="120">
        <v>0</v>
      </c>
      <c r="F63" s="61">
        <v>554.55999999999995</v>
      </c>
      <c r="G63" s="63">
        <v>554.55999999999995</v>
      </c>
      <c r="H63" s="63">
        <v>0</v>
      </c>
      <c r="I63" s="63">
        <v>554.55999999999995</v>
      </c>
      <c r="J63" s="130"/>
    </row>
    <row r="64" spans="1:10" ht="31.25" customHeight="1" x14ac:dyDescent="0.35">
      <c r="A64" s="170" t="s">
        <v>118</v>
      </c>
      <c r="B64" s="171"/>
      <c r="C64" s="172"/>
      <c r="D64" s="105" t="s">
        <v>86</v>
      </c>
      <c r="E64" s="123">
        <v>3484.46</v>
      </c>
      <c r="F64" s="54">
        <f>F65</f>
        <v>3200</v>
      </c>
      <c r="G64" s="54">
        <v>3200</v>
      </c>
      <c r="H64" s="54">
        <f>I64-G64</f>
        <v>2600</v>
      </c>
      <c r="I64" s="54">
        <v>5800</v>
      </c>
    </row>
    <row r="65" spans="1:9" ht="28.75" customHeight="1" x14ac:dyDescent="0.35">
      <c r="A65" s="170" t="s">
        <v>33</v>
      </c>
      <c r="B65" s="171"/>
      <c r="C65" s="172"/>
      <c r="D65" s="105" t="s">
        <v>34</v>
      </c>
      <c r="E65" s="121">
        <v>3484.46</v>
      </c>
      <c r="F65" s="54">
        <v>3200</v>
      </c>
      <c r="G65" s="59">
        <v>3200</v>
      </c>
      <c r="H65" s="59">
        <f>I65-G65</f>
        <v>2600</v>
      </c>
      <c r="I65" s="59">
        <v>5800</v>
      </c>
    </row>
    <row r="66" spans="1:9" ht="25" x14ac:dyDescent="0.35">
      <c r="A66" s="107" t="s">
        <v>69</v>
      </c>
      <c r="B66" s="108">
        <v>4</v>
      </c>
      <c r="C66" s="109"/>
      <c r="D66" s="109" t="s">
        <v>73</v>
      </c>
      <c r="E66" s="120">
        <v>3484.46</v>
      </c>
      <c r="F66" s="61">
        <v>3200</v>
      </c>
      <c r="G66" s="63">
        <v>3200</v>
      </c>
      <c r="H66" s="63">
        <f>I66-G66</f>
        <v>2600</v>
      </c>
      <c r="I66" s="63">
        <v>5800</v>
      </c>
    </row>
    <row r="67" spans="1:9" ht="25" x14ac:dyDescent="0.35">
      <c r="A67" s="111" t="s">
        <v>69</v>
      </c>
      <c r="B67" s="112">
        <v>42</v>
      </c>
      <c r="C67" s="113"/>
      <c r="D67" s="109" t="s">
        <v>68</v>
      </c>
      <c r="E67" s="120">
        <v>3484.46</v>
      </c>
      <c r="F67" s="61">
        <v>3200</v>
      </c>
      <c r="G67" s="63">
        <v>3200</v>
      </c>
      <c r="H67" s="63">
        <f>I67-G67</f>
        <v>2600</v>
      </c>
      <c r="I67" s="63">
        <v>5800</v>
      </c>
    </row>
    <row r="68" spans="1:9" x14ac:dyDescent="0.35">
      <c r="A68" s="170" t="s">
        <v>72</v>
      </c>
      <c r="B68" s="171"/>
      <c r="C68" s="172"/>
      <c r="D68" s="105" t="s">
        <v>103</v>
      </c>
      <c r="E68" s="123">
        <v>397.83</v>
      </c>
      <c r="F68" s="54">
        <v>200</v>
      </c>
      <c r="G68" s="59">
        <v>0</v>
      </c>
      <c r="H68" s="59">
        <v>0</v>
      </c>
      <c r="I68" s="59">
        <v>0</v>
      </c>
    </row>
    <row r="69" spans="1:9" x14ac:dyDescent="0.35">
      <c r="A69" s="170" t="s">
        <v>38</v>
      </c>
      <c r="B69" s="171"/>
      <c r="C69" s="172"/>
      <c r="D69" s="105" t="s">
        <v>39</v>
      </c>
      <c r="E69" s="123">
        <v>119.11</v>
      </c>
      <c r="F69" s="54">
        <v>200</v>
      </c>
      <c r="G69" s="59">
        <v>0</v>
      </c>
      <c r="H69" s="59">
        <v>0</v>
      </c>
      <c r="I69" s="59">
        <v>0</v>
      </c>
    </row>
    <row r="70" spans="1:9" x14ac:dyDescent="0.35">
      <c r="A70" s="107" t="s">
        <v>69</v>
      </c>
      <c r="B70" s="108">
        <v>3</v>
      </c>
      <c r="C70" s="109"/>
      <c r="D70" s="109" t="s">
        <v>16</v>
      </c>
      <c r="E70" s="120">
        <v>119.11</v>
      </c>
      <c r="F70" s="61">
        <v>200</v>
      </c>
      <c r="G70" s="63">
        <v>0</v>
      </c>
      <c r="H70" s="63">
        <v>0</v>
      </c>
      <c r="I70" s="63">
        <v>0</v>
      </c>
    </row>
    <row r="71" spans="1:9" x14ac:dyDescent="0.35">
      <c r="A71" s="111" t="s">
        <v>69</v>
      </c>
      <c r="B71" s="112">
        <v>32</v>
      </c>
      <c r="C71" s="113"/>
      <c r="D71" s="109" t="s">
        <v>25</v>
      </c>
      <c r="E71" s="120">
        <v>119.11</v>
      </c>
      <c r="F71" s="61">
        <v>200</v>
      </c>
      <c r="G71" s="63">
        <v>0</v>
      </c>
      <c r="H71" s="63">
        <v>0</v>
      </c>
      <c r="I71" s="63">
        <v>0</v>
      </c>
    </row>
    <row r="72" spans="1:9" ht="26" x14ac:dyDescent="0.35">
      <c r="A72" s="170" t="s">
        <v>33</v>
      </c>
      <c r="B72" s="171"/>
      <c r="C72" s="172"/>
      <c r="D72" s="105" t="s">
        <v>34</v>
      </c>
      <c r="E72" s="120">
        <v>278.72000000000003</v>
      </c>
      <c r="F72" s="61">
        <v>0</v>
      </c>
      <c r="G72" s="63">
        <v>0</v>
      </c>
      <c r="H72" s="63">
        <v>0</v>
      </c>
      <c r="I72" s="63">
        <v>0</v>
      </c>
    </row>
    <row r="73" spans="1:9" x14ac:dyDescent="0.35">
      <c r="A73" s="107" t="s">
        <v>69</v>
      </c>
      <c r="B73" s="108">
        <v>3</v>
      </c>
      <c r="C73" s="109"/>
      <c r="D73" s="109" t="s">
        <v>16</v>
      </c>
      <c r="E73" s="120">
        <v>278.72000000000003</v>
      </c>
      <c r="F73" s="61">
        <v>0</v>
      </c>
      <c r="G73" s="63">
        <v>0</v>
      </c>
      <c r="H73" s="63">
        <v>0</v>
      </c>
      <c r="I73" s="63">
        <v>0</v>
      </c>
    </row>
    <row r="74" spans="1:9" x14ac:dyDescent="0.35">
      <c r="A74" s="111" t="s">
        <v>69</v>
      </c>
      <c r="B74" s="112">
        <v>32</v>
      </c>
      <c r="C74" s="113"/>
      <c r="D74" s="109" t="s">
        <v>25</v>
      </c>
      <c r="E74" s="120">
        <v>278.72000000000003</v>
      </c>
      <c r="F74" s="61">
        <v>0</v>
      </c>
      <c r="G74" s="63">
        <v>0</v>
      </c>
      <c r="H74" s="63">
        <v>0</v>
      </c>
      <c r="I74" s="63">
        <v>0</v>
      </c>
    </row>
    <row r="75" spans="1:9" x14ac:dyDescent="0.35">
      <c r="A75" s="191" t="s">
        <v>108</v>
      </c>
      <c r="B75" s="192"/>
      <c r="C75" s="193"/>
      <c r="D75" s="124" t="s">
        <v>109</v>
      </c>
      <c r="E75" s="123">
        <v>62.2</v>
      </c>
      <c r="F75" s="54">
        <v>0</v>
      </c>
      <c r="G75" s="59">
        <v>0</v>
      </c>
      <c r="H75" s="59">
        <v>0</v>
      </c>
      <c r="I75" s="59">
        <v>0</v>
      </c>
    </row>
    <row r="76" spans="1:9" x14ac:dyDescent="0.35">
      <c r="A76" s="170" t="s">
        <v>38</v>
      </c>
      <c r="B76" s="171"/>
      <c r="C76" s="172"/>
      <c r="D76" s="105" t="s">
        <v>39</v>
      </c>
      <c r="E76" s="120">
        <v>62.2</v>
      </c>
      <c r="F76" s="61">
        <v>0</v>
      </c>
      <c r="G76" s="63">
        <v>0</v>
      </c>
      <c r="H76" s="63">
        <v>0</v>
      </c>
      <c r="I76" s="63">
        <v>0</v>
      </c>
    </row>
    <row r="77" spans="1:9" x14ac:dyDescent="0.35">
      <c r="A77" s="107" t="s">
        <v>69</v>
      </c>
      <c r="B77" s="108">
        <v>3</v>
      </c>
      <c r="C77" s="109"/>
      <c r="D77" s="109" t="s">
        <v>16</v>
      </c>
      <c r="E77" s="120">
        <v>62.2</v>
      </c>
      <c r="F77" s="61">
        <v>0</v>
      </c>
      <c r="G77" s="63">
        <v>0</v>
      </c>
      <c r="H77" s="63">
        <v>0</v>
      </c>
      <c r="I77" s="63">
        <v>0</v>
      </c>
    </row>
    <row r="78" spans="1:9" x14ac:dyDescent="0.35">
      <c r="A78" s="111" t="s">
        <v>69</v>
      </c>
      <c r="B78" s="112">
        <v>32</v>
      </c>
      <c r="C78" s="113"/>
      <c r="D78" s="109" t="s">
        <v>25</v>
      </c>
      <c r="E78" s="120">
        <v>62.2</v>
      </c>
      <c r="F78" s="61">
        <v>0</v>
      </c>
      <c r="G78" s="63">
        <v>0</v>
      </c>
      <c r="H78" s="63">
        <v>0</v>
      </c>
      <c r="I78" s="63">
        <v>0</v>
      </c>
    </row>
    <row r="79" spans="1:9" x14ac:dyDescent="0.35">
      <c r="A79" s="170" t="s">
        <v>119</v>
      </c>
      <c r="B79" s="171"/>
      <c r="C79" s="172"/>
      <c r="D79" s="105" t="s">
        <v>87</v>
      </c>
      <c r="E79" s="106">
        <v>0</v>
      </c>
      <c r="F79" s="65">
        <v>0</v>
      </c>
      <c r="G79" s="65">
        <f>G80</f>
        <v>160</v>
      </c>
      <c r="H79" s="65">
        <v>0</v>
      </c>
      <c r="I79" s="65">
        <v>160</v>
      </c>
    </row>
    <row r="80" spans="1:9" x14ac:dyDescent="0.35">
      <c r="A80" s="170" t="s">
        <v>38</v>
      </c>
      <c r="B80" s="171"/>
      <c r="C80" s="172"/>
      <c r="D80" s="105" t="s">
        <v>39</v>
      </c>
      <c r="E80" s="125">
        <v>0</v>
      </c>
      <c r="F80" s="61">
        <v>0</v>
      </c>
      <c r="G80" s="63">
        <f>G81</f>
        <v>160</v>
      </c>
      <c r="H80" s="63">
        <v>0</v>
      </c>
      <c r="I80" s="63">
        <v>160</v>
      </c>
    </row>
    <row r="81" spans="1:9" x14ac:dyDescent="0.35">
      <c r="A81" s="107" t="s">
        <v>69</v>
      </c>
      <c r="B81" s="108">
        <v>3</v>
      </c>
      <c r="C81" s="109"/>
      <c r="D81" s="109" t="s">
        <v>16</v>
      </c>
      <c r="E81" s="110">
        <v>0</v>
      </c>
      <c r="F81" s="61">
        <v>0</v>
      </c>
      <c r="G81" s="63">
        <f>G82</f>
        <v>160</v>
      </c>
      <c r="H81" s="63">
        <v>0</v>
      </c>
      <c r="I81" s="63">
        <v>160</v>
      </c>
    </row>
    <row r="82" spans="1:9" x14ac:dyDescent="0.35">
      <c r="A82" s="111" t="s">
        <v>69</v>
      </c>
      <c r="B82" s="112">
        <v>32</v>
      </c>
      <c r="C82" s="113"/>
      <c r="D82" s="109" t="s">
        <v>25</v>
      </c>
      <c r="E82" s="110">
        <v>0</v>
      </c>
      <c r="F82" s="61">
        <v>0</v>
      </c>
      <c r="G82" s="63">
        <v>160</v>
      </c>
      <c r="H82" s="63">
        <v>0</v>
      </c>
      <c r="I82" s="63">
        <v>160</v>
      </c>
    </row>
    <row r="83" spans="1:9" ht="27.65" customHeight="1" x14ac:dyDescent="0.35">
      <c r="A83" s="170" t="s">
        <v>88</v>
      </c>
      <c r="B83" s="171"/>
      <c r="C83" s="172"/>
      <c r="D83" s="105" t="s">
        <v>89</v>
      </c>
      <c r="E83" s="116">
        <v>13909.15</v>
      </c>
      <c r="F83" s="54">
        <v>0</v>
      </c>
      <c r="G83" s="59">
        <v>30185.32</v>
      </c>
      <c r="H83" s="59">
        <f>I83-G83</f>
        <v>342.09000000000015</v>
      </c>
      <c r="I83" s="59">
        <f>I84+I91+I98</f>
        <v>30527.41</v>
      </c>
    </row>
    <row r="84" spans="1:9" ht="25.75" customHeight="1" x14ac:dyDescent="0.35">
      <c r="A84" s="170" t="s">
        <v>33</v>
      </c>
      <c r="B84" s="171"/>
      <c r="C84" s="172"/>
      <c r="D84" s="105" t="s">
        <v>34</v>
      </c>
      <c r="E84" s="116">
        <v>2086.41</v>
      </c>
      <c r="F84" s="54">
        <v>0</v>
      </c>
      <c r="G84" s="59">
        <v>4194.96</v>
      </c>
      <c r="H84" s="59">
        <v>0</v>
      </c>
      <c r="I84" s="59">
        <v>4194.96</v>
      </c>
    </row>
    <row r="85" spans="1:9" ht="18" customHeight="1" x14ac:dyDescent="0.35">
      <c r="A85" s="107" t="s">
        <v>69</v>
      </c>
      <c r="B85" s="108">
        <v>3</v>
      </c>
      <c r="C85" s="109"/>
      <c r="D85" s="109" t="s">
        <v>16</v>
      </c>
      <c r="E85" s="110">
        <v>95.15</v>
      </c>
      <c r="F85" s="61">
        <v>0</v>
      </c>
      <c r="G85" s="63">
        <v>3001.53</v>
      </c>
      <c r="H85" s="63">
        <v>0</v>
      </c>
      <c r="I85" s="63">
        <v>3001.53</v>
      </c>
    </row>
    <row r="86" spans="1:9" ht="15.65" customHeight="1" x14ac:dyDescent="0.35">
      <c r="A86" s="111" t="s">
        <v>69</v>
      </c>
      <c r="B86" s="112">
        <v>31</v>
      </c>
      <c r="C86" s="113"/>
      <c r="D86" s="109" t="s">
        <v>17</v>
      </c>
      <c r="E86" s="110">
        <v>0</v>
      </c>
      <c r="F86" s="61">
        <v>0</v>
      </c>
      <c r="G86" s="63">
        <v>0</v>
      </c>
      <c r="H86" s="63">
        <v>0</v>
      </c>
      <c r="I86" s="63">
        <v>0</v>
      </c>
    </row>
    <row r="87" spans="1:9" ht="13.75" customHeight="1" x14ac:dyDescent="0.35">
      <c r="A87" s="111" t="s">
        <v>69</v>
      </c>
      <c r="B87" s="112">
        <v>32</v>
      </c>
      <c r="C87" s="113"/>
      <c r="D87" s="109" t="s">
        <v>25</v>
      </c>
      <c r="E87" s="110">
        <v>95.15</v>
      </c>
      <c r="F87" s="61">
        <v>0</v>
      </c>
      <c r="G87" s="63">
        <v>3001.53</v>
      </c>
      <c r="H87" s="63">
        <v>0</v>
      </c>
      <c r="I87" s="63">
        <v>3001.53</v>
      </c>
    </row>
    <row r="88" spans="1:9" ht="24" customHeight="1" x14ac:dyDescent="0.35">
      <c r="A88" s="107" t="s">
        <v>69</v>
      </c>
      <c r="B88" s="108">
        <v>4</v>
      </c>
      <c r="C88" s="109"/>
      <c r="D88" s="109" t="s">
        <v>73</v>
      </c>
      <c r="E88" s="110">
        <v>1991.26</v>
      </c>
      <c r="F88" s="61">
        <v>0</v>
      </c>
      <c r="G88" s="63">
        <v>1193.43</v>
      </c>
      <c r="H88" s="63">
        <v>0</v>
      </c>
      <c r="I88" s="63">
        <v>1193.43</v>
      </c>
    </row>
    <row r="89" spans="1:9" ht="29.4" customHeight="1" x14ac:dyDescent="0.35">
      <c r="A89" s="111" t="s">
        <v>69</v>
      </c>
      <c r="B89" s="112">
        <v>42</v>
      </c>
      <c r="C89" s="113"/>
      <c r="D89" s="109" t="s">
        <v>68</v>
      </c>
      <c r="E89" s="110">
        <v>1927.52</v>
      </c>
      <c r="F89" s="61">
        <v>0</v>
      </c>
      <c r="G89" s="63">
        <v>1020</v>
      </c>
      <c r="H89" s="63">
        <v>0</v>
      </c>
      <c r="I89" s="63">
        <v>1020</v>
      </c>
    </row>
    <row r="90" spans="1:9" ht="27" customHeight="1" x14ac:dyDescent="0.35">
      <c r="A90" s="111"/>
      <c r="B90" s="112">
        <v>45</v>
      </c>
      <c r="C90" s="113"/>
      <c r="D90" s="109" t="s">
        <v>102</v>
      </c>
      <c r="E90" s="110">
        <v>0</v>
      </c>
      <c r="F90" s="61">
        <v>0</v>
      </c>
      <c r="G90" s="63">
        <v>173.43</v>
      </c>
      <c r="H90" s="63">
        <v>0</v>
      </c>
      <c r="I90" s="63">
        <v>173.43</v>
      </c>
    </row>
    <row r="91" spans="1:9" ht="29.4" customHeight="1" x14ac:dyDescent="0.35">
      <c r="A91" s="170" t="s">
        <v>100</v>
      </c>
      <c r="B91" s="171"/>
      <c r="C91" s="172"/>
      <c r="D91" s="114" t="s">
        <v>101</v>
      </c>
      <c r="E91" s="116">
        <v>11822.74</v>
      </c>
      <c r="F91" s="54">
        <v>0</v>
      </c>
      <c r="G91" s="59">
        <f>G92+G95</f>
        <v>22962.170000000002</v>
      </c>
      <c r="H91" s="59">
        <f>I91-G91</f>
        <v>809.43999999999869</v>
      </c>
      <c r="I91" s="59">
        <f>I92+I95</f>
        <v>23771.61</v>
      </c>
    </row>
    <row r="92" spans="1:9" ht="13.75" customHeight="1" x14ac:dyDescent="0.35">
      <c r="A92" s="107" t="s">
        <v>69</v>
      </c>
      <c r="B92" s="108">
        <v>3</v>
      </c>
      <c r="C92" s="109"/>
      <c r="D92" s="109" t="s">
        <v>16</v>
      </c>
      <c r="E92" s="110">
        <v>538.92999999999995</v>
      </c>
      <c r="F92" s="61">
        <v>0</v>
      </c>
      <c r="G92" s="63">
        <f>G94</f>
        <v>17008.740000000002</v>
      </c>
      <c r="H92" s="63">
        <v>0</v>
      </c>
      <c r="I92" s="63">
        <v>17008.740000000002</v>
      </c>
    </row>
    <row r="93" spans="1:9" ht="13.75" customHeight="1" x14ac:dyDescent="0.35">
      <c r="A93" s="111" t="s">
        <v>69</v>
      </c>
      <c r="B93" s="112">
        <v>31</v>
      </c>
      <c r="C93" s="113"/>
      <c r="D93" s="109" t="s">
        <v>17</v>
      </c>
      <c r="E93" s="110">
        <v>0</v>
      </c>
      <c r="F93" s="61">
        <v>0</v>
      </c>
      <c r="G93" s="63">
        <v>0</v>
      </c>
      <c r="H93" s="63">
        <v>0</v>
      </c>
      <c r="I93" s="63">
        <v>0</v>
      </c>
    </row>
    <row r="94" spans="1:9" ht="13.75" customHeight="1" x14ac:dyDescent="0.35">
      <c r="A94" s="111" t="s">
        <v>69</v>
      </c>
      <c r="B94" s="112">
        <v>32</v>
      </c>
      <c r="C94" s="113"/>
      <c r="D94" s="109" t="s">
        <v>25</v>
      </c>
      <c r="E94" s="110">
        <v>538.92999999999995</v>
      </c>
      <c r="F94" s="61">
        <v>0</v>
      </c>
      <c r="G94" s="63">
        <v>17008.740000000002</v>
      </c>
      <c r="H94" s="63">
        <v>0</v>
      </c>
      <c r="I94" s="63">
        <v>17008.740000000002</v>
      </c>
    </row>
    <row r="95" spans="1:9" ht="23.4" customHeight="1" x14ac:dyDescent="0.35">
      <c r="A95" s="107" t="s">
        <v>69</v>
      </c>
      <c r="B95" s="108">
        <v>4</v>
      </c>
      <c r="C95" s="109"/>
      <c r="D95" s="109" t="s">
        <v>73</v>
      </c>
      <c r="E95" s="110">
        <v>11283.81</v>
      </c>
      <c r="F95" s="61">
        <v>0</v>
      </c>
      <c r="G95" s="63">
        <f>G96+G97</f>
        <v>5953.43</v>
      </c>
      <c r="H95" s="63">
        <f t="shared" ref="H95:H100" si="12">I95-G95</f>
        <v>809.4399999999996</v>
      </c>
      <c r="I95" s="63">
        <f>I96+I97</f>
        <v>6762.87</v>
      </c>
    </row>
    <row r="96" spans="1:9" ht="22.75" customHeight="1" x14ac:dyDescent="0.35">
      <c r="A96" s="111" t="s">
        <v>69</v>
      </c>
      <c r="B96" s="112">
        <v>42</v>
      </c>
      <c r="C96" s="113"/>
      <c r="D96" s="109" t="s">
        <v>68</v>
      </c>
      <c r="E96" s="110">
        <v>11283.81</v>
      </c>
      <c r="F96" s="61">
        <v>0</v>
      </c>
      <c r="G96" s="63">
        <v>5780</v>
      </c>
      <c r="H96" s="63">
        <f t="shared" si="12"/>
        <v>0</v>
      </c>
      <c r="I96" s="63">
        <v>5780</v>
      </c>
    </row>
    <row r="97" spans="1:10" ht="25.25" customHeight="1" x14ac:dyDescent="0.35">
      <c r="A97" s="111"/>
      <c r="B97" s="112">
        <v>45</v>
      </c>
      <c r="C97" s="113"/>
      <c r="D97" s="109" t="s">
        <v>102</v>
      </c>
      <c r="E97" s="110">
        <v>0</v>
      </c>
      <c r="F97" s="61">
        <v>0</v>
      </c>
      <c r="G97" s="63">
        <v>173.43</v>
      </c>
      <c r="H97" s="63">
        <f t="shared" si="12"/>
        <v>809.44</v>
      </c>
      <c r="I97" s="63">
        <v>982.87</v>
      </c>
    </row>
    <row r="98" spans="1:10" ht="27.65" customHeight="1" x14ac:dyDescent="0.35">
      <c r="A98" s="170" t="s">
        <v>42</v>
      </c>
      <c r="B98" s="171"/>
      <c r="C98" s="172"/>
      <c r="D98" s="114" t="s">
        <v>43</v>
      </c>
      <c r="E98" s="116">
        <v>0</v>
      </c>
      <c r="F98" s="54">
        <v>0</v>
      </c>
      <c r="G98" s="59">
        <f>G99</f>
        <v>2218.75</v>
      </c>
      <c r="H98" s="59">
        <f t="shared" si="12"/>
        <v>342.09000000000015</v>
      </c>
      <c r="I98" s="59">
        <f>I99+I101</f>
        <v>2560.84</v>
      </c>
    </row>
    <row r="99" spans="1:10" ht="21.65" customHeight="1" x14ac:dyDescent="0.35">
      <c r="A99" s="107" t="s">
        <v>69</v>
      </c>
      <c r="B99" s="108">
        <v>3</v>
      </c>
      <c r="C99" s="109"/>
      <c r="D99" s="109" t="s">
        <v>16</v>
      </c>
      <c r="E99" s="110">
        <v>0</v>
      </c>
      <c r="F99" s="61">
        <v>0</v>
      </c>
      <c r="G99" s="63">
        <f>G100</f>
        <v>2218.75</v>
      </c>
      <c r="H99" s="63">
        <f t="shared" si="12"/>
        <v>-1876.66</v>
      </c>
      <c r="I99" s="63">
        <v>342.09</v>
      </c>
    </row>
    <row r="100" spans="1:10" x14ac:dyDescent="0.35">
      <c r="A100" s="111" t="s">
        <v>69</v>
      </c>
      <c r="B100" s="112">
        <v>31</v>
      </c>
      <c r="C100" s="113"/>
      <c r="D100" s="109" t="s">
        <v>17</v>
      </c>
      <c r="E100" s="110">
        <v>0</v>
      </c>
      <c r="F100" s="61">
        <v>0</v>
      </c>
      <c r="G100" s="63">
        <v>2218.75</v>
      </c>
      <c r="H100" s="63">
        <f t="shared" si="12"/>
        <v>-1876.66</v>
      </c>
      <c r="I100" s="63">
        <v>342.09</v>
      </c>
    </row>
    <row r="101" spans="1:10" ht="25" x14ac:dyDescent="0.35">
      <c r="A101" s="111"/>
      <c r="B101" s="108">
        <v>4</v>
      </c>
      <c r="C101" s="113"/>
      <c r="D101" s="109" t="s">
        <v>73</v>
      </c>
      <c r="E101" s="110">
        <v>0</v>
      </c>
      <c r="F101" s="61">
        <v>0</v>
      </c>
      <c r="G101" s="63">
        <v>0</v>
      </c>
      <c r="H101" s="63">
        <v>2218.7199999999998</v>
      </c>
      <c r="I101" s="63">
        <v>2218.75</v>
      </c>
    </row>
    <row r="102" spans="1:10" ht="25" x14ac:dyDescent="0.35">
      <c r="A102" s="111"/>
      <c r="B102" s="112">
        <v>45</v>
      </c>
      <c r="C102" s="113"/>
      <c r="D102" s="109" t="s">
        <v>102</v>
      </c>
      <c r="E102" s="110">
        <v>0</v>
      </c>
      <c r="F102" s="61">
        <v>0</v>
      </c>
      <c r="G102" s="63">
        <v>0</v>
      </c>
      <c r="H102" s="63">
        <v>2218.75</v>
      </c>
      <c r="I102" s="63">
        <v>2218.75</v>
      </c>
    </row>
    <row r="103" spans="1:10" x14ac:dyDescent="0.35">
      <c r="A103" s="188" t="s">
        <v>106</v>
      </c>
      <c r="B103" s="189"/>
      <c r="C103" s="190"/>
      <c r="D103" s="126" t="s">
        <v>107</v>
      </c>
      <c r="E103" s="116">
        <v>36</v>
      </c>
      <c r="F103" s="54">
        <v>0</v>
      </c>
      <c r="G103" s="59">
        <v>0</v>
      </c>
      <c r="H103" s="59">
        <v>28</v>
      </c>
      <c r="I103" s="59">
        <v>28</v>
      </c>
    </row>
    <row r="104" spans="1:10" x14ac:dyDescent="0.35">
      <c r="A104" s="107" t="s">
        <v>69</v>
      </c>
      <c r="B104" s="108">
        <v>3</v>
      </c>
      <c r="C104" s="109"/>
      <c r="D104" s="109" t="s">
        <v>16</v>
      </c>
      <c r="E104" s="110">
        <v>36</v>
      </c>
      <c r="F104" s="61">
        <v>0</v>
      </c>
      <c r="G104" s="63">
        <v>0</v>
      </c>
      <c r="H104" s="63">
        <v>28</v>
      </c>
      <c r="I104" s="63">
        <v>28</v>
      </c>
    </row>
    <row r="105" spans="1:10" x14ac:dyDescent="0.35">
      <c r="A105" s="111" t="s">
        <v>69</v>
      </c>
      <c r="B105" s="112">
        <v>32</v>
      </c>
      <c r="C105" s="113"/>
      <c r="D105" s="109" t="s">
        <v>25</v>
      </c>
      <c r="E105" s="110">
        <v>36</v>
      </c>
      <c r="F105" s="61">
        <v>0</v>
      </c>
      <c r="G105" s="63">
        <v>0</v>
      </c>
      <c r="H105" s="63">
        <v>28</v>
      </c>
      <c r="I105" s="63">
        <v>28</v>
      </c>
    </row>
    <row r="106" spans="1:10" ht="26.4" customHeight="1" x14ac:dyDescent="0.35">
      <c r="A106" s="170" t="s">
        <v>91</v>
      </c>
      <c r="B106" s="171"/>
      <c r="C106" s="172"/>
      <c r="D106" s="105" t="s">
        <v>90</v>
      </c>
      <c r="E106" s="104">
        <v>15909.3</v>
      </c>
      <c r="F106" s="65">
        <f t="shared" ref="F106:G108" si="13">F107</f>
        <v>16307.13</v>
      </c>
      <c r="G106" s="65">
        <f t="shared" si="13"/>
        <v>15513.13</v>
      </c>
      <c r="H106" s="65">
        <f t="shared" ref="H106:H112" si="14">I106-G106</f>
        <v>-1388.5299999999988</v>
      </c>
      <c r="I106" s="65">
        <f>I107</f>
        <v>14124.6</v>
      </c>
    </row>
    <row r="107" spans="1:10" ht="26" x14ac:dyDescent="0.35">
      <c r="A107" s="181" t="s">
        <v>33</v>
      </c>
      <c r="B107" s="171"/>
      <c r="C107" s="172"/>
      <c r="D107" s="105" t="s">
        <v>34</v>
      </c>
      <c r="E107" s="110">
        <v>15909.3</v>
      </c>
      <c r="F107" s="61">
        <f t="shared" si="13"/>
        <v>16307.13</v>
      </c>
      <c r="G107" s="63">
        <f t="shared" si="13"/>
        <v>15513.13</v>
      </c>
      <c r="H107" s="63">
        <f t="shared" si="14"/>
        <v>-1388.5299999999988</v>
      </c>
      <c r="I107" s="63">
        <v>14124.6</v>
      </c>
    </row>
    <row r="108" spans="1:10" x14ac:dyDescent="0.35">
      <c r="A108" s="107" t="s">
        <v>69</v>
      </c>
      <c r="B108" s="108">
        <v>3</v>
      </c>
      <c r="C108" s="109"/>
      <c r="D108" s="109" t="s">
        <v>16</v>
      </c>
      <c r="E108" s="110">
        <v>15909.3</v>
      </c>
      <c r="F108" s="61">
        <f t="shared" si="13"/>
        <v>16307.13</v>
      </c>
      <c r="G108" s="63">
        <f t="shared" si="13"/>
        <v>15513.13</v>
      </c>
      <c r="H108" s="63">
        <f t="shared" si="14"/>
        <v>-1388.5299999999988</v>
      </c>
      <c r="I108" s="63">
        <v>14124.6</v>
      </c>
    </row>
    <row r="109" spans="1:10" ht="30" customHeight="1" x14ac:dyDescent="0.35">
      <c r="A109" s="111" t="s">
        <v>69</v>
      </c>
      <c r="B109" s="112">
        <v>32</v>
      </c>
      <c r="C109" s="113"/>
      <c r="D109" s="109" t="s">
        <v>25</v>
      </c>
      <c r="E109" s="110">
        <v>15909.3</v>
      </c>
      <c r="F109" s="61">
        <v>16307.13</v>
      </c>
      <c r="G109" s="63">
        <v>15513.13</v>
      </c>
      <c r="H109" s="63">
        <f t="shared" si="14"/>
        <v>-1388.5299999999988</v>
      </c>
      <c r="I109" s="63">
        <v>14124.6</v>
      </c>
    </row>
    <row r="110" spans="1:10" ht="46.75" customHeight="1" x14ac:dyDescent="0.35">
      <c r="A110" s="170" t="s">
        <v>92</v>
      </c>
      <c r="B110" s="171"/>
      <c r="C110" s="172"/>
      <c r="D110" s="105" t="s">
        <v>93</v>
      </c>
      <c r="E110" s="116">
        <v>140.4</v>
      </c>
      <c r="F110" s="54">
        <v>0</v>
      </c>
      <c r="G110" s="59">
        <f>G111</f>
        <v>139.5</v>
      </c>
      <c r="H110" s="59">
        <f t="shared" si="14"/>
        <v>-0.91999999999998749</v>
      </c>
      <c r="I110" s="59">
        <v>138.58000000000001</v>
      </c>
      <c r="J110" s="130"/>
    </row>
    <row r="111" spans="1:10" x14ac:dyDescent="0.35">
      <c r="A111" s="111"/>
      <c r="B111" s="127">
        <v>3</v>
      </c>
      <c r="C111" s="113"/>
      <c r="D111" s="109" t="s">
        <v>16</v>
      </c>
      <c r="E111" s="110">
        <v>140.4</v>
      </c>
      <c r="F111" s="61">
        <v>0</v>
      </c>
      <c r="G111" s="63">
        <f>G112</f>
        <v>139.5</v>
      </c>
      <c r="H111" s="63">
        <f t="shared" si="14"/>
        <v>-0.91999999999998749</v>
      </c>
      <c r="I111" s="63">
        <v>138.58000000000001</v>
      </c>
      <c r="J111" s="130"/>
    </row>
    <row r="112" spans="1:10" x14ac:dyDescent="0.35">
      <c r="A112" s="111"/>
      <c r="B112" s="112">
        <v>38</v>
      </c>
      <c r="C112" s="113"/>
      <c r="D112" s="109" t="s">
        <v>94</v>
      </c>
      <c r="E112" s="110">
        <v>140.4</v>
      </c>
      <c r="F112" s="61">
        <v>0</v>
      </c>
      <c r="G112" s="63">
        <v>139.5</v>
      </c>
      <c r="H112" s="63">
        <f t="shared" si="14"/>
        <v>-0.91999999999998749</v>
      </c>
      <c r="I112" s="63">
        <v>138.58000000000001</v>
      </c>
      <c r="J112" s="130"/>
    </row>
    <row r="113" spans="1:10" ht="26" x14ac:dyDescent="0.35">
      <c r="A113" s="170" t="s">
        <v>99</v>
      </c>
      <c r="B113" s="171"/>
      <c r="C113" s="172"/>
      <c r="D113" s="105" t="s">
        <v>98</v>
      </c>
      <c r="E113" s="116">
        <v>1300.98</v>
      </c>
      <c r="F113" s="54">
        <v>0</v>
      </c>
      <c r="G113" s="59">
        <v>167.41</v>
      </c>
      <c r="H113" s="59">
        <v>0</v>
      </c>
      <c r="I113" s="59">
        <v>167.41</v>
      </c>
      <c r="J113" s="130"/>
    </row>
    <row r="114" spans="1:10" ht="26" x14ac:dyDescent="0.35">
      <c r="A114" s="181" t="s">
        <v>33</v>
      </c>
      <c r="B114" s="171"/>
      <c r="C114" s="172"/>
      <c r="D114" s="105" t="s">
        <v>34</v>
      </c>
      <c r="E114" s="116">
        <f>E115</f>
        <v>1300.98</v>
      </c>
      <c r="F114" s="54">
        <v>0</v>
      </c>
      <c r="G114" s="59">
        <f>G115</f>
        <v>167.41</v>
      </c>
      <c r="H114" s="59">
        <v>0</v>
      </c>
      <c r="I114" s="59">
        <v>167.41</v>
      </c>
      <c r="J114" s="130"/>
    </row>
    <row r="115" spans="1:10" x14ac:dyDescent="0.35">
      <c r="A115" s="107" t="s">
        <v>69</v>
      </c>
      <c r="B115" s="108">
        <v>3</v>
      </c>
      <c r="C115" s="109"/>
      <c r="D115" s="109" t="s">
        <v>16</v>
      </c>
      <c r="E115" s="110">
        <v>1300.98</v>
      </c>
      <c r="F115" s="61">
        <v>0</v>
      </c>
      <c r="G115" s="63">
        <v>167.41</v>
      </c>
      <c r="H115" s="63">
        <v>0</v>
      </c>
      <c r="I115" s="63">
        <v>167.41</v>
      </c>
      <c r="J115" s="130"/>
    </row>
    <row r="116" spans="1:10" x14ac:dyDescent="0.35">
      <c r="A116" s="111" t="s">
        <v>69</v>
      </c>
      <c r="B116" s="112">
        <v>32</v>
      </c>
      <c r="C116" s="113"/>
      <c r="D116" s="109" t="s">
        <v>25</v>
      </c>
      <c r="E116" s="110">
        <v>1300.98</v>
      </c>
      <c r="F116" s="61">
        <v>0</v>
      </c>
      <c r="G116" s="63">
        <v>167.41</v>
      </c>
      <c r="H116" s="63">
        <v>0</v>
      </c>
      <c r="I116" s="63">
        <v>167.41</v>
      </c>
      <c r="J116" s="130"/>
    </row>
    <row r="117" spans="1:10" x14ac:dyDescent="0.35">
      <c r="A117" s="111"/>
      <c r="B117" s="112"/>
      <c r="C117" s="113"/>
      <c r="D117" s="109"/>
      <c r="E117" s="110"/>
      <c r="F117" s="61"/>
      <c r="G117" s="63"/>
      <c r="H117" s="63"/>
      <c r="I117" s="63"/>
      <c r="J117" s="130"/>
    </row>
    <row r="118" spans="1:10" x14ac:dyDescent="0.35">
      <c r="A118" s="83"/>
      <c r="B118" s="83"/>
      <c r="C118" s="83"/>
      <c r="D118" s="83"/>
      <c r="E118" s="83"/>
      <c r="F118" s="83"/>
      <c r="G118" s="83"/>
      <c r="H118" s="83"/>
      <c r="I118" s="83"/>
      <c r="J118" s="130"/>
    </row>
  </sheetData>
  <mergeCells count="43">
    <mergeCell ref="A114:C114"/>
    <mergeCell ref="A57:C57"/>
    <mergeCell ref="A113:C113"/>
    <mergeCell ref="A84:C84"/>
    <mergeCell ref="A91:C91"/>
    <mergeCell ref="A98:C98"/>
    <mergeCell ref="A68:C68"/>
    <mergeCell ref="A69:C69"/>
    <mergeCell ref="A103:C103"/>
    <mergeCell ref="A75:C75"/>
    <mergeCell ref="A76:C76"/>
    <mergeCell ref="A72:C72"/>
    <mergeCell ref="A110:C110"/>
    <mergeCell ref="A56:C56"/>
    <mergeCell ref="A27:C27"/>
    <mergeCell ref="A28:C28"/>
    <mergeCell ref="A106:C106"/>
    <mergeCell ref="A107:C107"/>
    <mergeCell ref="A64:C64"/>
    <mergeCell ref="A65:C65"/>
    <mergeCell ref="A34:C34"/>
    <mergeCell ref="A50:C50"/>
    <mergeCell ref="A39:C39"/>
    <mergeCell ref="A60:C60"/>
    <mergeCell ref="A51:C51"/>
    <mergeCell ref="A61:C61"/>
    <mergeCell ref="A55:C55"/>
    <mergeCell ref="A79:C79"/>
    <mergeCell ref="A5:C5"/>
    <mergeCell ref="A3:I3"/>
    <mergeCell ref="A1:I1"/>
    <mergeCell ref="A9:C9"/>
    <mergeCell ref="A8:C8"/>
    <mergeCell ref="A7:C7"/>
    <mergeCell ref="A80:C80"/>
    <mergeCell ref="A83:C83"/>
    <mergeCell ref="A24:C24"/>
    <mergeCell ref="A10:C10"/>
    <mergeCell ref="A11:C11"/>
    <mergeCell ref="A12:C12"/>
    <mergeCell ref="A15:C15"/>
    <mergeCell ref="A19:C19"/>
    <mergeCell ref="A45:C4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Renata Skorup Kaselj</cp:lastModifiedBy>
  <cp:lastPrinted>2024-12-17T11:34:34Z</cp:lastPrinted>
  <dcterms:created xsi:type="dcterms:W3CDTF">2022-08-12T12:51:27Z</dcterms:created>
  <dcterms:modified xsi:type="dcterms:W3CDTF">2024-12-23T09:07:13Z</dcterms:modified>
</cp:coreProperties>
</file>